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workbookProtection workbookAlgorithmName="SHA-512" workbookHashValue="X9r2bWDGLJZhqRrFT2J9MFkL+VVcaDUsmTB6BwFL9poUq/xbu1OmwGMJi80OsJheNaCoZN55YXPotBSHcMOJIg==" workbookSaltValue="WpoJFmwLaGoTlpXiizuDdQ==" workbookSpinCount="100000" lockStructure="1"/>
  <bookViews>
    <workbookView xWindow="0" yWindow="8460" windowWidth="22260" windowHeight="12645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7" r:id="rId6"/>
    <sheet name="2.7" sheetId="8" r:id="rId7"/>
    <sheet name="2.8" sheetId="9" r:id="rId8"/>
    <sheet name="Data" sheetId="10" r:id="rId9"/>
  </sheets>
  <externalReferences>
    <externalReference r:id="rId10"/>
    <externalReference r:id="rId11"/>
    <externalReference r:id="rId12"/>
  </externalReferences>
  <definedNames>
    <definedName name="_xlnm._FilterDatabase" localSheetId="2" hidden="1">'2.3'!$BB$1:$BB$39</definedName>
    <definedName name="_xlnm._FilterDatabase" localSheetId="3" hidden="1">'2.4'!$CF$1:$CF$40</definedName>
    <definedName name="_xlnm._FilterDatabase" localSheetId="4" hidden="1">'2.5'!$J$1:$J$41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" i="1" l="1"/>
  <c r="AM6" i="1"/>
  <c r="AN6" i="1"/>
  <c r="AO6" i="1"/>
  <c r="AP6" i="1"/>
  <c r="AQ6" i="1"/>
  <c r="AR6" i="1"/>
  <c r="AS6" i="1"/>
  <c r="AL7" i="1"/>
  <c r="AM7" i="1"/>
  <c r="AN7" i="1"/>
  <c r="AO7" i="1"/>
  <c r="AP7" i="1"/>
  <c r="AQ7" i="1"/>
  <c r="AR7" i="1"/>
  <c r="AS7" i="1"/>
  <c r="AL8" i="1"/>
  <c r="AM8" i="1"/>
  <c r="AN8" i="1"/>
  <c r="AO8" i="1"/>
  <c r="AP8" i="1"/>
  <c r="AQ8" i="1"/>
  <c r="AR8" i="1"/>
  <c r="AS8" i="1"/>
  <c r="AL9" i="1"/>
  <c r="AM9" i="1"/>
  <c r="AN9" i="1"/>
  <c r="AO9" i="1"/>
  <c r="AP9" i="1"/>
  <c r="AQ9" i="1"/>
  <c r="AR9" i="1"/>
  <c r="AS9" i="1"/>
  <c r="AL10" i="1"/>
  <c r="AM10" i="1"/>
  <c r="AN10" i="1"/>
  <c r="AO10" i="1"/>
  <c r="AP10" i="1"/>
  <c r="AQ10" i="1"/>
  <c r="AR10" i="1"/>
  <c r="AS10" i="1"/>
  <c r="AL11" i="1"/>
  <c r="AM11" i="1"/>
  <c r="AN11" i="1"/>
  <c r="AO11" i="1"/>
  <c r="AP11" i="1"/>
  <c r="AQ11" i="1"/>
  <c r="AR11" i="1"/>
  <c r="AS11" i="1"/>
  <c r="AL12" i="1"/>
  <c r="AM12" i="1"/>
  <c r="AN12" i="1"/>
  <c r="AO12" i="1"/>
  <c r="AP12" i="1"/>
  <c r="AQ12" i="1"/>
  <c r="AR12" i="1"/>
  <c r="AS12" i="1"/>
  <c r="AL13" i="1"/>
  <c r="AM13" i="1"/>
  <c r="AN13" i="1"/>
  <c r="AO13" i="1"/>
  <c r="AP13" i="1"/>
  <c r="AQ13" i="1"/>
  <c r="AR13" i="1"/>
  <c r="AS13" i="1"/>
  <c r="AL14" i="1"/>
  <c r="AM14" i="1"/>
  <c r="AN14" i="1"/>
  <c r="AO14" i="1"/>
  <c r="AP14" i="1"/>
  <c r="AQ14" i="1"/>
  <c r="AR14" i="1"/>
  <c r="AS14" i="1"/>
  <c r="AL15" i="1"/>
  <c r="AM15" i="1"/>
  <c r="AN15" i="1"/>
  <c r="AO15" i="1"/>
  <c r="AP15" i="1"/>
  <c r="AQ15" i="1"/>
  <c r="AR15" i="1"/>
  <c r="AS15" i="1"/>
  <c r="AL16" i="1"/>
  <c r="AM16" i="1"/>
  <c r="AN16" i="1"/>
  <c r="AO16" i="1"/>
  <c r="AP16" i="1"/>
  <c r="AQ16" i="1"/>
  <c r="AR16" i="1"/>
  <c r="AS16" i="1"/>
  <c r="AL17" i="1"/>
  <c r="AM17" i="1"/>
  <c r="AN17" i="1"/>
  <c r="AO17" i="1"/>
  <c r="AP17" i="1"/>
  <c r="AQ17" i="1"/>
  <c r="AR17" i="1"/>
  <c r="AS17" i="1"/>
  <c r="AL18" i="1"/>
  <c r="AM18" i="1"/>
  <c r="AN18" i="1"/>
  <c r="AO18" i="1"/>
  <c r="AP18" i="1"/>
  <c r="AQ18" i="1"/>
  <c r="AR18" i="1"/>
  <c r="AS18" i="1"/>
  <c r="AL19" i="1"/>
  <c r="AM19" i="1"/>
  <c r="AN19" i="1"/>
  <c r="AO19" i="1"/>
  <c r="AP19" i="1"/>
  <c r="AQ19" i="1"/>
  <c r="AR19" i="1"/>
  <c r="AS19" i="1"/>
  <c r="AL20" i="1"/>
  <c r="AM20" i="1"/>
  <c r="AN20" i="1"/>
  <c r="AO20" i="1"/>
  <c r="AP20" i="1"/>
  <c r="AQ20" i="1"/>
  <c r="AR20" i="1"/>
  <c r="AS20" i="1"/>
  <c r="AL21" i="1"/>
  <c r="AM21" i="1"/>
  <c r="AN21" i="1"/>
  <c r="AO21" i="1"/>
  <c r="AP21" i="1"/>
  <c r="AQ21" i="1"/>
  <c r="AR21" i="1"/>
  <c r="AS21" i="1"/>
  <c r="AL22" i="1"/>
  <c r="AM22" i="1"/>
  <c r="AN22" i="1"/>
  <c r="AO22" i="1"/>
  <c r="AP22" i="1"/>
  <c r="AQ22" i="1"/>
  <c r="AR22" i="1"/>
  <c r="AS22" i="1"/>
  <c r="AL23" i="1"/>
  <c r="AM23" i="1"/>
  <c r="AN23" i="1"/>
  <c r="AO23" i="1"/>
  <c r="AP23" i="1"/>
  <c r="AQ23" i="1"/>
  <c r="AR23" i="1"/>
  <c r="AS23" i="1"/>
  <c r="AL24" i="1"/>
  <c r="AM24" i="1"/>
  <c r="AN24" i="1"/>
  <c r="AO24" i="1"/>
  <c r="AP24" i="1"/>
  <c r="AQ24" i="1"/>
  <c r="AR24" i="1"/>
  <c r="AS24" i="1"/>
  <c r="AL25" i="1"/>
  <c r="AM25" i="1"/>
  <c r="AN25" i="1"/>
  <c r="AO25" i="1"/>
  <c r="AP25" i="1"/>
  <c r="AQ25" i="1"/>
  <c r="AR25" i="1"/>
  <c r="AS25" i="1"/>
  <c r="AL26" i="1"/>
  <c r="AM26" i="1"/>
  <c r="AN26" i="1"/>
  <c r="AO26" i="1"/>
  <c r="AP26" i="1"/>
  <c r="AQ26" i="1"/>
  <c r="AR26" i="1"/>
  <c r="AS26" i="1"/>
  <c r="AL27" i="1"/>
  <c r="AM27" i="1"/>
  <c r="AN27" i="1"/>
  <c r="AO27" i="1"/>
  <c r="AP27" i="1"/>
  <c r="AQ27" i="1"/>
  <c r="AR27" i="1"/>
  <c r="AS27" i="1"/>
  <c r="AL28" i="1"/>
  <c r="AM28" i="1"/>
  <c r="AN28" i="1"/>
  <c r="AO28" i="1"/>
  <c r="AP28" i="1"/>
  <c r="AQ28" i="1"/>
  <c r="AR28" i="1"/>
  <c r="AS28" i="1"/>
  <c r="AL29" i="1"/>
  <c r="AM29" i="1"/>
  <c r="AN29" i="1"/>
  <c r="AO29" i="1"/>
  <c r="AP29" i="1"/>
  <c r="AQ29" i="1"/>
  <c r="AR29" i="1"/>
  <c r="AS29" i="1"/>
  <c r="AL30" i="1"/>
  <c r="AM30" i="1"/>
  <c r="AN30" i="1"/>
  <c r="AO30" i="1"/>
  <c r="AP30" i="1"/>
  <c r="AQ30" i="1"/>
  <c r="AR30" i="1"/>
  <c r="AS30" i="1"/>
  <c r="AL31" i="1"/>
  <c r="AM31" i="1"/>
  <c r="AN31" i="1"/>
  <c r="AO31" i="1"/>
  <c r="AP31" i="1"/>
  <c r="AQ31" i="1"/>
  <c r="AR31" i="1"/>
  <c r="AS31" i="1"/>
  <c r="AL32" i="1"/>
  <c r="AM32" i="1"/>
  <c r="AN32" i="1"/>
  <c r="AO32" i="1"/>
  <c r="AP32" i="1"/>
  <c r="AQ32" i="1"/>
  <c r="AR32" i="1"/>
  <c r="AS32" i="1"/>
  <c r="AL33" i="1"/>
  <c r="AM33" i="1"/>
  <c r="AN33" i="1"/>
  <c r="AO33" i="1"/>
  <c r="AP33" i="1"/>
  <c r="AQ33" i="1"/>
  <c r="AR33" i="1"/>
  <c r="AS33" i="1"/>
  <c r="AL34" i="1"/>
  <c r="AM34" i="1"/>
  <c r="AN34" i="1"/>
  <c r="AO34" i="1"/>
  <c r="AP34" i="1"/>
  <c r="AQ34" i="1"/>
  <c r="AR34" i="1"/>
  <c r="AS34" i="1"/>
  <c r="AL35" i="1"/>
  <c r="AM35" i="1"/>
  <c r="AN35" i="1"/>
  <c r="AO35" i="1"/>
  <c r="AP35" i="1"/>
  <c r="AQ35" i="1"/>
  <c r="AR35" i="1"/>
  <c r="AS35" i="1"/>
  <c r="AL36" i="1"/>
  <c r="AM36" i="1"/>
  <c r="AN36" i="1"/>
  <c r="AO36" i="1"/>
  <c r="AP36" i="1"/>
  <c r="AQ36" i="1"/>
  <c r="AR36" i="1"/>
  <c r="AS36" i="1"/>
  <c r="AL37" i="1"/>
  <c r="AM37" i="1"/>
  <c r="AN37" i="1"/>
  <c r="AO37" i="1"/>
  <c r="AP37" i="1"/>
  <c r="AQ37" i="1"/>
  <c r="AR37" i="1"/>
  <c r="AS37" i="1"/>
  <c r="AL38" i="1"/>
  <c r="AM38" i="1"/>
  <c r="AN38" i="1"/>
  <c r="AO38" i="1"/>
  <c r="AP38" i="1"/>
  <c r="AQ38" i="1"/>
  <c r="AR38" i="1"/>
  <c r="AS38" i="1"/>
  <c r="AL39" i="1"/>
  <c r="AM39" i="1"/>
  <c r="AN39" i="1"/>
  <c r="AO39" i="1"/>
  <c r="AP39" i="1"/>
  <c r="AQ39" i="1"/>
  <c r="AR39" i="1"/>
  <c r="AS39" i="1"/>
  <c r="AL40" i="1"/>
  <c r="AM40" i="1"/>
  <c r="AN40" i="1"/>
  <c r="AO40" i="1"/>
  <c r="AP40" i="1"/>
  <c r="AQ40" i="1"/>
  <c r="AR40" i="1"/>
  <c r="AS40" i="1"/>
  <c r="AL41" i="1"/>
  <c r="AM41" i="1"/>
  <c r="AN41" i="1"/>
  <c r="AO41" i="1"/>
  <c r="AP41" i="1"/>
  <c r="AQ41" i="1"/>
  <c r="AR41" i="1"/>
  <c r="AS41" i="1"/>
  <c r="AL42" i="1"/>
  <c r="AM42" i="1"/>
  <c r="AN42" i="1"/>
  <c r="AO42" i="1"/>
  <c r="AP42" i="1"/>
  <c r="AQ42" i="1"/>
  <c r="AR42" i="1"/>
  <c r="AS42" i="1"/>
  <c r="AL43" i="1"/>
  <c r="AM43" i="1"/>
  <c r="AN43" i="1"/>
  <c r="AO43" i="1"/>
  <c r="AP43" i="1"/>
  <c r="AQ43" i="1"/>
  <c r="AR43" i="1"/>
  <c r="AS43" i="1"/>
  <c r="AL44" i="1"/>
  <c r="AM44" i="1"/>
  <c r="AN44" i="1"/>
  <c r="AO44" i="1"/>
  <c r="AP44" i="1"/>
  <c r="AQ44" i="1"/>
  <c r="AR44" i="1"/>
  <c r="AS44" i="1"/>
  <c r="AL45" i="1"/>
  <c r="AM45" i="1"/>
  <c r="AN45" i="1"/>
  <c r="AO45" i="1"/>
  <c r="AP45" i="1"/>
  <c r="AQ45" i="1"/>
  <c r="AR45" i="1"/>
  <c r="AS45" i="1"/>
  <c r="AL46" i="1"/>
  <c r="AM46" i="1"/>
  <c r="AN46" i="1"/>
  <c r="AO46" i="1"/>
  <c r="AP46" i="1"/>
  <c r="AQ46" i="1"/>
  <c r="AR46" i="1"/>
  <c r="AS46" i="1"/>
  <c r="AL47" i="1"/>
  <c r="AM47" i="1"/>
  <c r="AN47" i="1"/>
  <c r="AO47" i="1"/>
  <c r="AP47" i="1"/>
  <c r="AQ47" i="1"/>
  <c r="AR47" i="1"/>
  <c r="AS47" i="1"/>
  <c r="AL48" i="1"/>
  <c r="AM48" i="1"/>
  <c r="AN48" i="1"/>
  <c r="AO48" i="1"/>
  <c r="AP48" i="1"/>
  <c r="AQ48" i="1"/>
  <c r="AR48" i="1"/>
  <c r="AS48" i="1"/>
  <c r="AL49" i="1"/>
  <c r="AM49" i="1"/>
  <c r="AN49" i="1"/>
  <c r="AO49" i="1"/>
  <c r="AP49" i="1"/>
  <c r="AQ49" i="1"/>
  <c r="AR49" i="1"/>
  <c r="AS49" i="1"/>
  <c r="AL50" i="1"/>
  <c r="AM50" i="1"/>
  <c r="AN50" i="1"/>
  <c r="AO50" i="1"/>
  <c r="AP50" i="1"/>
  <c r="AQ50" i="1"/>
  <c r="AR50" i="1"/>
  <c r="AS50" i="1"/>
  <c r="AL51" i="1"/>
  <c r="AM51" i="1"/>
  <c r="AN51" i="1"/>
  <c r="AO51" i="1"/>
  <c r="AP51" i="1"/>
  <c r="AQ51" i="1"/>
  <c r="AR51" i="1"/>
  <c r="AS51" i="1"/>
  <c r="AL52" i="1"/>
  <c r="AM52" i="1"/>
  <c r="AN52" i="1"/>
  <c r="AO52" i="1"/>
  <c r="AP52" i="1"/>
  <c r="AQ52" i="1"/>
  <c r="AR52" i="1"/>
  <c r="AS52" i="1"/>
  <c r="AL53" i="1"/>
  <c r="AM53" i="1"/>
  <c r="AN53" i="1"/>
  <c r="AO53" i="1"/>
  <c r="AP53" i="1"/>
  <c r="AQ53" i="1"/>
  <c r="AR53" i="1"/>
  <c r="AS53" i="1"/>
  <c r="AL54" i="1"/>
  <c r="AM54" i="1"/>
  <c r="AN54" i="1"/>
  <c r="AO54" i="1"/>
  <c r="AP54" i="1"/>
  <c r="AQ54" i="1"/>
  <c r="AR54" i="1"/>
  <c r="AS54" i="1"/>
  <c r="AL55" i="1"/>
  <c r="AM55" i="1"/>
  <c r="AN55" i="1"/>
  <c r="AO55" i="1"/>
  <c r="AP55" i="1"/>
  <c r="AQ55" i="1"/>
  <c r="AR55" i="1"/>
  <c r="AS55" i="1"/>
  <c r="AL56" i="1"/>
  <c r="AM56" i="1"/>
  <c r="AN56" i="1"/>
  <c r="AO56" i="1"/>
  <c r="AP56" i="1"/>
  <c r="AQ56" i="1"/>
  <c r="AR56" i="1"/>
  <c r="AS56" i="1"/>
  <c r="AL57" i="1"/>
  <c r="AM57" i="1"/>
  <c r="AN57" i="1"/>
  <c r="AO57" i="1"/>
  <c r="AP57" i="1"/>
  <c r="AQ57" i="1"/>
  <c r="AR57" i="1"/>
  <c r="AS57" i="1"/>
  <c r="AL58" i="1"/>
  <c r="AM58" i="1"/>
  <c r="AN58" i="1"/>
  <c r="AO58" i="1"/>
  <c r="AP58" i="1"/>
  <c r="AQ58" i="1"/>
  <c r="AR58" i="1"/>
  <c r="AS58" i="1"/>
  <c r="AL59" i="1"/>
  <c r="AM59" i="1"/>
  <c r="AN59" i="1"/>
  <c r="AO59" i="1"/>
  <c r="AP59" i="1"/>
  <c r="AQ59" i="1"/>
  <c r="AR59" i="1"/>
  <c r="AS59" i="1"/>
  <c r="AL60" i="1"/>
  <c r="AM60" i="1"/>
  <c r="AN60" i="1"/>
  <c r="AO60" i="1"/>
  <c r="AP60" i="1"/>
  <c r="AQ60" i="1"/>
  <c r="AR60" i="1"/>
  <c r="AS60" i="1"/>
  <c r="AL61" i="1"/>
  <c r="AM61" i="1"/>
  <c r="AN61" i="1"/>
  <c r="AO61" i="1"/>
  <c r="AP61" i="1"/>
  <c r="AQ61" i="1"/>
  <c r="AR61" i="1"/>
  <c r="AS61" i="1"/>
  <c r="AL62" i="1"/>
  <c r="AM62" i="1"/>
  <c r="AN62" i="1"/>
  <c r="AO62" i="1"/>
  <c r="AP62" i="1"/>
  <c r="AQ62" i="1"/>
  <c r="AR62" i="1"/>
  <c r="AS62" i="1"/>
  <c r="AL63" i="1"/>
  <c r="AM63" i="1"/>
  <c r="AN63" i="1"/>
  <c r="AO63" i="1"/>
  <c r="AP63" i="1"/>
  <c r="AQ63" i="1"/>
  <c r="AR63" i="1"/>
  <c r="AS63" i="1"/>
  <c r="AL64" i="1"/>
  <c r="AM64" i="1"/>
  <c r="AN64" i="1"/>
  <c r="AO64" i="1"/>
  <c r="AP64" i="1"/>
  <c r="AQ64" i="1"/>
  <c r="AR64" i="1"/>
  <c r="AS64" i="1"/>
  <c r="AL65" i="1"/>
  <c r="AM65" i="1"/>
  <c r="AN65" i="1"/>
  <c r="AO65" i="1"/>
  <c r="AP65" i="1"/>
  <c r="AQ65" i="1"/>
  <c r="AR65" i="1"/>
  <c r="AS65" i="1"/>
  <c r="AL66" i="1"/>
  <c r="AM66" i="1"/>
  <c r="AN66" i="1"/>
  <c r="AO66" i="1"/>
  <c r="AP66" i="1"/>
  <c r="AQ66" i="1"/>
  <c r="AR66" i="1"/>
  <c r="AS66" i="1"/>
  <c r="AL67" i="1"/>
  <c r="AM67" i="1"/>
  <c r="AN67" i="1"/>
  <c r="AO67" i="1"/>
  <c r="AP67" i="1"/>
  <c r="AQ67" i="1"/>
  <c r="AR67" i="1"/>
  <c r="AS67" i="1"/>
  <c r="AL68" i="1"/>
  <c r="AM68" i="1"/>
  <c r="AN68" i="1"/>
  <c r="AO68" i="1"/>
  <c r="AP68" i="1"/>
  <c r="AQ68" i="1"/>
  <c r="AR68" i="1"/>
  <c r="AS68" i="1"/>
  <c r="AL69" i="1"/>
  <c r="AM69" i="1"/>
  <c r="AN69" i="1"/>
  <c r="AO69" i="1"/>
  <c r="AP69" i="1"/>
  <c r="AQ69" i="1"/>
  <c r="AR69" i="1"/>
  <c r="AS69" i="1"/>
  <c r="AL70" i="1"/>
  <c r="AM70" i="1"/>
  <c r="AN70" i="1"/>
  <c r="AO70" i="1"/>
  <c r="AP70" i="1"/>
  <c r="AQ70" i="1"/>
  <c r="AR70" i="1"/>
  <c r="AS70" i="1"/>
  <c r="AL71" i="1"/>
  <c r="AM71" i="1"/>
  <c r="AN71" i="1"/>
  <c r="AO71" i="1"/>
  <c r="AP71" i="1"/>
  <c r="AQ71" i="1"/>
  <c r="AR71" i="1"/>
  <c r="AS71" i="1"/>
  <c r="AL72" i="1"/>
  <c r="AM72" i="1"/>
  <c r="AN72" i="1"/>
  <c r="AO72" i="1"/>
  <c r="AP72" i="1"/>
  <c r="AQ72" i="1"/>
  <c r="AR72" i="1"/>
  <c r="AS72" i="1"/>
  <c r="AL73" i="1"/>
  <c r="AM73" i="1"/>
  <c r="AN73" i="1"/>
  <c r="AO73" i="1"/>
  <c r="AP73" i="1"/>
  <c r="AQ73" i="1"/>
  <c r="AR73" i="1"/>
  <c r="AS73" i="1"/>
  <c r="AL74" i="1"/>
  <c r="AM74" i="1"/>
  <c r="AN74" i="1"/>
  <c r="AO74" i="1"/>
  <c r="AP74" i="1"/>
  <c r="AQ74" i="1"/>
  <c r="AR74" i="1"/>
  <c r="AS74" i="1"/>
  <c r="AL75" i="1"/>
  <c r="AM75" i="1"/>
  <c r="AN75" i="1"/>
  <c r="AO75" i="1"/>
  <c r="AP75" i="1"/>
  <c r="AQ75" i="1"/>
  <c r="AR75" i="1"/>
  <c r="AS75" i="1"/>
  <c r="AL76" i="1"/>
  <c r="AM76" i="1"/>
  <c r="AN76" i="1"/>
  <c r="AO76" i="1"/>
  <c r="AP76" i="1"/>
  <c r="AQ76" i="1"/>
  <c r="AR76" i="1"/>
  <c r="AS76" i="1"/>
  <c r="AL77" i="1"/>
  <c r="AM77" i="1"/>
  <c r="AN77" i="1"/>
  <c r="AO77" i="1"/>
  <c r="AP77" i="1"/>
  <c r="AQ77" i="1"/>
  <c r="AR77" i="1"/>
  <c r="AS77" i="1"/>
  <c r="AL78" i="1"/>
  <c r="AM78" i="1"/>
  <c r="AN78" i="1"/>
  <c r="AO78" i="1"/>
  <c r="AP78" i="1"/>
  <c r="AQ78" i="1"/>
  <c r="AR78" i="1"/>
  <c r="AS78" i="1"/>
  <c r="AL79" i="1"/>
  <c r="AM79" i="1"/>
  <c r="AN79" i="1"/>
  <c r="AO79" i="1"/>
  <c r="AP79" i="1"/>
  <c r="AQ79" i="1"/>
  <c r="AR79" i="1"/>
  <c r="AS79" i="1"/>
  <c r="AL80" i="1"/>
  <c r="AM80" i="1"/>
  <c r="AN80" i="1"/>
  <c r="AO80" i="1"/>
  <c r="AP80" i="1"/>
  <c r="AQ80" i="1"/>
  <c r="AR80" i="1"/>
  <c r="AS80" i="1"/>
  <c r="AL81" i="1"/>
  <c r="AM81" i="1"/>
  <c r="AN81" i="1"/>
  <c r="AO81" i="1"/>
  <c r="AP81" i="1"/>
  <c r="AQ81" i="1"/>
  <c r="AR81" i="1"/>
  <c r="AS81" i="1"/>
  <c r="AL82" i="1"/>
  <c r="AM82" i="1"/>
  <c r="AN82" i="1"/>
  <c r="AO82" i="1"/>
  <c r="AP82" i="1"/>
  <c r="AQ82" i="1"/>
  <c r="AR82" i="1"/>
  <c r="AS82" i="1"/>
  <c r="AL83" i="1"/>
  <c r="AM83" i="1"/>
  <c r="AN83" i="1"/>
  <c r="AO83" i="1"/>
  <c r="AP83" i="1"/>
  <c r="AQ83" i="1"/>
  <c r="AR83" i="1"/>
  <c r="AS83" i="1"/>
  <c r="AL84" i="1"/>
  <c r="AM84" i="1"/>
  <c r="AN84" i="1"/>
  <c r="AO84" i="1"/>
  <c r="AP84" i="1"/>
  <c r="AQ84" i="1"/>
  <c r="AR84" i="1"/>
  <c r="AS84" i="1"/>
  <c r="AL85" i="1"/>
  <c r="AM85" i="1"/>
  <c r="AN85" i="1"/>
  <c r="AO85" i="1"/>
  <c r="AP85" i="1"/>
  <c r="AQ85" i="1"/>
  <c r="AR85" i="1"/>
  <c r="AS85" i="1"/>
  <c r="AL86" i="1"/>
  <c r="AM86" i="1"/>
  <c r="AN86" i="1"/>
  <c r="AO86" i="1"/>
  <c r="AP86" i="1"/>
  <c r="AQ86" i="1"/>
  <c r="AR86" i="1"/>
  <c r="AS86" i="1"/>
  <c r="AL87" i="1"/>
  <c r="AM87" i="1"/>
  <c r="AN87" i="1"/>
  <c r="AO87" i="1"/>
  <c r="AP87" i="1"/>
  <c r="AQ87" i="1"/>
  <c r="AR87" i="1"/>
  <c r="AS87" i="1"/>
  <c r="AL88" i="1"/>
  <c r="AM88" i="1"/>
  <c r="AN88" i="1"/>
  <c r="AO88" i="1"/>
  <c r="AP88" i="1"/>
  <c r="AQ88" i="1"/>
  <c r="AR88" i="1"/>
  <c r="AS88" i="1"/>
  <c r="AL89" i="1"/>
  <c r="AM89" i="1"/>
  <c r="AN89" i="1"/>
  <c r="AO89" i="1"/>
  <c r="AP89" i="1"/>
  <c r="AQ89" i="1"/>
  <c r="AR89" i="1"/>
  <c r="AS89" i="1"/>
  <c r="AL90" i="1"/>
  <c r="AM90" i="1"/>
  <c r="AN90" i="1"/>
  <c r="AO90" i="1"/>
  <c r="AP90" i="1"/>
  <c r="AQ90" i="1"/>
  <c r="AR90" i="1"/>
  <c r="AS90" i="1"/>
  <c r="AL91" i="1"/>
  <c r="AM91" i="1"/>
  <c r="AN91" i="1"/>
  <c r="AO91" i="1"/>
  <c r="AP91" i="1"/>
  <c r="AQ91" i="1"/>
  <c r="AR91" i="1"/>
  <c r="AS91" i="1"/>
  <c r="AL92" i="1"/>
  <c r="AM92" i="1"/>
  <c r="AN92" i="1"/>
  <c r="AO92" i="1"/>
  <c r="AP92" i="1"/>
  <c r="AQ92" i="1"/>
  <c r="AR92" i="1"/>
  <c r="AS92" i="1"/>
  <c r="AL93" i="1"/>
  <c r="AM93" i="1"/>
  <c r="AN93" i="1"/>
  <c r="AO93" i="1"/>
  <c r="AP93" i="1"/>
  <c r="AQ93" i="1"/>
  <c r="AR93" i="1"/>
  <c r="AS93" i="1"/>
  <c r="AL94" i="1"/>
  <c r="AM94" i="1"/>
  <c r="AN94" i="1"/>
  <c r="AO94" i="1"/>
  <c r="AP94" i="1"/>
  <c r="AQ94" i="1"/>
  <c r="AR94" i="1"/>
  <c r="AS94" i="1"/>
  <c r="AL95" i="1"/>
  <c r="AM95" i="1"/>
  <c r="AN95" i="1"/>
  <c r="AO95" i="1"/>
  <c r="AP95" i="1"/>
  <c r="AQ95" i="1"/>
  <c r="AR95" i="1"/>
  <c r="AS95" i="1"/>
  <c r="AL96" i="1"/>
  <c r="AM96" i="1"/>
  <c r="AN96" i="1"/>
  <c r="AO96" i="1"/>
  <c r="AP96" i="1"/>
  <c r="AQ96" i="1"/>
  <c r="AR96" i="1"/>
  <c r="AS96" i="1"/>
  <c r="AL97" i="1"/>
  <c r="AM97" i="1"/>
  <c r="AN97" i="1"/>
  <c r="AO97" i="1"/>
  <c r="AP97" i="1"/>
  <c r="AQ97" i="1"/>
  <c r="AR97" i="1"/>
  <c r="AS97" i="1"/>
  <c r="AL98" i="1"/>
  <c r="AM98" i="1"/>
  <c r="AN98" i="1"/>
  <c r="AO98" i="1"/>
  <c r="AP98" i="1"/>
  <c r="AQ98" i="1"/>
  <c r="AR98" i="1"/>
  <c r="AS98" i="1"/>
  <c r="AL99" i="1"/>
  <c r="AM99" i="1"/>
  <c r="AN99" i="1"/>
  <c r="AO99" i="1"/>
  <c r="AP99" i="1"/>
  <c r="AQ99" i="1"/>
  <c r="AR99" i="1"/>
  <c r="AS99" i="1"/>
  <c r="AL100" i="1"/>
  <c r="AM100" i="1"/>
  <c r="AN100" i="1"/>
  <c r="AO100" i="1"/>
  <c r="AP100" i="1"/>
  <c r="AQ100" i="1"/>
  <c r="AR100" i="1"/>
  <c r="AS100" i="1"/>
  <c r="AL101" i="1"/>
  <c r="AM101" i="1"/>
  <c r="AN101" i="1"/>
  <c r="AO101" i="1"/>
  <c r="AP101" i="1"/>
  <c r="AQ101" i="1"/>
  <c r="AR101" i="1"/>
  <c r="AS101" i="1"/>
  <c r="AL102" i="1"/>
  <c r="AM102" i="1"/>
  <c r="AN102" i="1"/>
  <c r="AO102" i="1"/>
  <c r="AP102" i="1"/>
  <c r="AQ102" i="1"/>
  <c r="AR102" i="1"/>
  <c r="AS102" i="1"/>
  <c r="AL103" i="1"/>
  <c r="AM103" i="1"/>
  <c r="AN103" i="1"/>
  <c r="AO103" i="1"/>
  <c r="AP103" i="1"/>
  <c r="AQ103" i="1"/>
  <c r="AR103" i="1"/>
  <c r="AS103" i="1"/>
  <c r="AL104" i="1"/>
  <c r="AM104" i="1"/>
  <c r="AN104" i="1"/>
  <c r="AO104" i="1"/>
  <c r="AP104" i="1"/>
  <c r="AQ104" i="1"/>
  <c r="AR104" i="1"/>
  <c r="AS104" i="1"/>
  <c r="AL105" i="1"/>
  <c r="AM105" i="1"/>
  <c r="AN105" i="1"/>
  <c r="AO105" i="1"/>
  <c r="AP105" i="1"/>
  <c r="AQ105" i="1"/>
  <c r="AR105" i="1"/>
  <c r="AS105" i="1"/>
  <c r="AL106" i="1"/>
  <c r="AM106" i="1"/>
  <c r="AN106" i="1"/>
  <c r="AO106" i="1"/>
  <c r="AP106" i="1"/>
  <c r="AQ106" i="1"/>
  <c r="AR106" i="1"/>
  <c r="AS106" i="1"/>
  <c r="AL107" i="1"/>
  <c r="AM107" i="1"/>
  <c r="AN107" i="1"/>
  <c r="AO107" i="1"/>
  <c r="AP107" i="1"/>
  <c r="AQ107" i="1"/>
  <c r="AR107" i="1"/>
  <c r="AS107" i="1"/>
  <c r="AL108" i="1"/>
  <c r="AM108" i="1"/>
  <c r="AN108" i="1"/>
  <c r="AO108" i="1"/>
  <c r="AP108" i="1"/>
  <c r="AQ108" i="1"/>
  <c r="AR108" i="1"/>
  <c r="AS108" i="1"/>
  <c r="AL109" i="1"/>
  <c r="AM109" i="1"/>
  <c r="AN109" i="1"/>
  <c r="AO109" i="1"/>
  <c r="AP109" i="1"/>
  <c r="AQ109" i="1"/>
  <c r="AR109" i="1"/>
  <c r="AS109" i="1"/>
  <c r="AL110" i="1"/>
  <c r="AM110" i="1"/>
  <c r="AN110" i="1"/>
  <c r="AO110" i="1"/>
  <c r="AP110" i="1"/>
  <c r="AQ110" i="1"/>
  <c r="AR110" i="1"/>
  <c r="AS110" i="1"/>
  <c r="AL111" i="1"/>
  <c r="AM111" i="1"/>
  <c r="AN111" i="1"/>
  <c r="AO111" i="1"/>
  <c r="AP111" i="1"/>
  <c r="AQ111" i="1"/>
  <c r="AR111" i="1"/>
  <c r="AS111" i="1"/>
  <c r="AL112" i="1"/>
  <c r="AM112" i="1"/>
  <c r="AN112" i="1"/>
  <c r="AO112" i="1"/>
  <c r="AP112" i="1"/>
  <c r="AQ112" i="1"/>
  <c r="AR112" i="1"/>
  <c r="AS112" i="1"/>
  <c r="AL113" i="1"/>
  <c r="AM113" i="1"/>
  <c r="AN113" i="1"/>
  <c r="AO113" i="1"/>
  <c r="AP113" i="1"/>
  <c r="AQ113" i="1"/>
  <c r="AR113" i="1"/>
  <c r="AS113" i="1"/>
  <c r="AL114" i="1"/>
  <c r="AM114" i="1"/>
  <c r="AN114" i="1"/>
  <c r="AO114" i="1"/>
  <c r="AP114" i="1"/>
  <c r="AQ114" i="1"/>
  <c r="AR114" i="1"/>
  <c r="AS114" i="1"/>
  <c r="AS5" i="1"/>
  <c r="AR5" i="1"/>
  <c r="AQ5" i="1"/>
  <c r="AP5" i="1"/>
  <c r="AO5" i="1"/>
  <c r="AN5" i="1"/>
  <c r="AM5" i="1"/>
  <c r="AL5" i="1"/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5" i="1"/>
  <c r="EF102" i="9" l="1"/>
  <c r="EF101" i="9"/>
  <c r="EF100" i="9"/>
  <c r="EF99" i="9"/>
  <c r="EF98" i="9"/>
  <c r="EF97" i="9"/>
  <c r="EF96" i="9"/>
  <c r="EF92" i="9"/>
  <c r="EF88" i="9"/>
  <c r="EF63" i="9"/>
  <c r="EF60" i="9"/>
  <c r="EF58" i="9"/>
  <c r="EF57" i="9"/>
  <c r="EF51" i="9"/>
  <c r="EF46" i="9"/>
  <c r="EF44" i="9"/>
  <c r="EF35" i="9"/>
  <c r="EF28" i="9"/>
  <c r="EF24" i="9"/>
  <c r="EF23" i="9"/>
  <c r="EF22" i="9"/>
  <c r="EF21" i="9"/>
  <c r="EF20" i="9"/>
  <c r="EF17" i="9"/>
  <c r="EE112" i="9"/>
  <c r="EE111" i="9"/>
  <c r="EE106" i="9"/>
  <c r="EE105" i="9"/>
  <c r="EE104" i="9"/>
  <c r="EE102" i="9"/>
  <c r="EE101" i="9"/>
  <c r="EE100" i="9"/>
  <c r="EE98" i="9"/>
  <c r="EE96" i="9"/>
  <c r="EE95" i="9"/>
  <c r="EE89" i="9"/>
  <c r="EE83" i="9"/>
  <c r="EE82" i="9"/>
  <c r="EE81" i="9"/>
  <c r="EE80" i="9"/>
  <c r="EE79" i="9"/>
  <c r="EE78" i="9"/>
  <c r="EE76" i="9"/>
  <c r="EE75" i="9"/>
  <c r="EE72" i="9"/>
  <c r="EE71" i="9"/>
  <c r="EE70" i="9"/>
  <c r="EE65" i="9"/>
  <c r="EE63" i="9"/>
  <c r="EE61" i="9"/>
  <c r="EE60" i="9"/>
  <c r="EE59" i="9"/>
  <c r="EE58" i="9"/>
  <c r="EE57" i="9"/>
  <c r="EE54" i="9"/>
  <c r="EE52" i="9"/>
  <c r="EE51" i="9"/>
  <c r="EE47" i="9"/>
  <c r="EE46" i="9"/>
  <c r="EE45" i="9"/>
  <c r="EE44" i="9"/>
  <c r="EE42" i="9"/>
  <c r="EE41" i="9"/>
  <c r="EE39" i="9"/>
  <c r="EE38" i="9"/>
  <c r="EE36" i="9"/>
  <c r="EE35" i="9"/>
  <c r="EE32" i="9"/>
  <c r="EE30" i="9"/>
  <c r="EE29" i="9"/>
  <c r="EE23" i="9"/>
  <c r="EE22" i="9"/>
  <c r="EE21" i="9"/>
  <c r="EE19" i="9"/>
  <c r="EE16" i="9"/>
  <c r="EE15" i="9"/>
  <c r="EE7" i="9"/>
  <c r="EE6" i="9"/>
  <c r="EE5" i="9"/>
  <c r="BG48" i="9" l="1"/>
  <c r="BF48" i="9"/>
  <c r="BG27" i="9"/>
  <c r="BF27" i="9"/>
  <c r="BF47" i="3"/>
  <c r="BF26" i="3"/>
  <c r="BG96" i="9" l="1"/>
  <c r="BF96" i="9"/>
  <c r="BG95" i="9"/>
  <c r="BF95" i="9"/>
  <c r="BG87" i="9"/>
  <c r="BF87" i="9"/>
  <c r="BG71" i="9"/>
  <c r="BF71" i="9"/>
  <c r="BG70" i="9"/>
  <c r="BF70" i="9"/>
  <c r="BG69" i="9"/>
  <c r="BF69" i="9"/>
  <c r="BG68" i="9"/>
  <c r="BF68" i="9"/>
  <c r="BG67" i="9"/>
  <c r="BF67" i="9"/>
  <c r="BG66" i="9"/>
  <c r="BF66" i="9"/>
  <c r="BG65" i="9"/>
  <c r="BF65" i="9"/>
  <c r="BG64" i="9"/>
  <c r="BF64" i="9"/>
  <c r="BG33" i="9"/>
  <c r="BF33" i="9"/>
  <c r="BG21" i="9"/>
  <c r="BF21" i="9"/>
  <c r="BG20" i="9"/>
  <c r="BF20" i="9"/>
  <c r="BG108" i="9"/>
  <c r="BF108" i="9"/>
  <c r="BG107" i="9"/>
  <c r="BF107" i="9"/>
  <c r="BG106" i="9"/>
  <c r="BF106" i="9"/>
  <c r="BG105" i="9"/>
  <c r="BF105" i="9"/>
  <c r="BG104" i="9"/>
  <c r="BF104" i="9"/>
  <c r="BG103" i="9"/>
  <c r="BF103" i="9"/>
  <c r="BG102" i="9"/>
  <c r="BF102" i="9"/>
  <c r="BG101" i="9"/>
  <c r="BF101" i="9"/>
  <c r="BG100" i="9"/>
  <c r="BF100" i="9"/>
  <c r="BG99" i="9"/>
  <c r="BF99" i="9"/>
  <c r="BG98" i="9"/>
  <c r="BF98" i="9"/>
  <c r="BG97" i="9"/>
  <c r="BF97" i="9"/>
  <c r="BG94" i="9"/>
  <c r="BF94" i="9"/>
  <c r="BG93" i="9"/>
  <c r="BF93" i="9"/>
  <c r="BG92" i="9"/>
  <c r="BF92" i="9"/>
  <c r="BG91" i="9"/>
  <c r="BF91" i="9"/>
  <c r="BG90" i="9"/>
  <c r="BF90" i="9"/>
  <c r="BG89" i="9"/>
  <c r="BF89" i="9"/>
  <c r="BG88" i="9"/>
  <c r="BF88" i="9"/>
  <c r="BG63" i="9"/>
  <c r="BF63" i="9"/>
  <c r="BG61" i="9"/>
  <c r="BF61" i="9"/>
  <c r="BG60" i="9"/>
  <c r="BF60" i="9"/>
  <c r="BG59" i="9"/>
  <c r="BF59" i="9"/>
  <c r="BG58" i="9"/>
  <c r="BF58" i="9"/>
  <c r="BG57" i="9"/>
  <c r="BF57" i="9"/>
  <c r="BG56" i="9"/>
  <c r="BF56" i="9"/>
  <c r="BG55" i="9"/>
  <c r="BF55" i="9"/>
  <c r="BG54" i="9"/>
  <c r="BF54" i="9"/>
  <c r="BG53" i="9"/>
  <c r="BF53" i="9"/>
  <c r="BG52" i="9"/>
  <c r="BF52" i="9"/>
  <c r="BG51" i="9"/>
  <c r="BF51" i="9"/>
  <c r="BG50" i="9"/>
  <c r="BF50" i="9"/>
  <c r="BG49" i="9"/>
  <c r="BF49" i="9"/>
  <c r="BG47" i="9"/>
  <c r="BF47" i="9"/>
  <c r="BG46" i="9"/>
  <c r="BF46" i="9"/>
  <c r="BG45" i="9"/>
  <c r="BF45" i="9"/>
  <c r="BG44" i="9"/>
  <c r="BF44" i="9"/>
  <c r="BG43" i="9"/>
  <c r="BF43" i="9"/>
  <c r="BG42" i="9"/>
  <c r="BF42" i="9"/>
  <c r="BG40" i="9"/>
  <c r="BF40" i="9"/>
  <c r="BG39" i="9"/>
  <c r="BF39" i="9"/>
  <c r="BG38" i="9"/>
  <c r="BF38" i="9"/>
  <c r="BG37" i="9"/>
  <c r="BF37" i="9"/>
  <c r="BG36" i="9"/>
  <c r="BF36" i="9"/>
  <c r="BG35" i="9"/>
  <c r="BF35" i="9"/>
  <c r="BG30" i="9"/>
  <c r="BF30" i="9"/>
  <c r="BG29" i="9"/>
  <c r="BF29" i="9"/>
  <c r="BG28" i="9"/>
  <c r="BF28" i="9"/>
  <c r="BG26" i="9"/>
  <c r="BF26" i="9"/>
  <c r="BG25" i="9"/>
  <c r="BF25" i="9"/>
  <c r="BG24" i="9"/>
  <c r="BF24" i="9"/>
  <c r="BG23" i="9"/>
  <c r="BF23" i="9"/>
  <c r="BG22" i="9"/>
  <c r="BF22" i="9"/>
  <c r="BG19" i="9"/>
  <c r="BF19" i="9"/>
  <c r="BG18" i="9"/>
  <c r="BF18" i="9"/>
  <c r="BG17" i="9"/>
  <c r="BF17" i="9"/>
  <c r="BG16" i="9"/>
  <c r="BF16" i="9"/>
  <c r="BG15" i="9"/>
  <c r="BF15" i="9"/>
  <c r="BF95" i="3"/>
  <c r="BF94" i="3"/>
  <c r="BF86" i="3"/>
  <c r="BF70" i="3"/>
  <c r="BF69" i="3"/>
  <c r="BF68" i="3"/>
  <c r="BF67" i="3"/>
  <c r="BF66" i="3"/>
  <c r="BF65" i="3"/>
  <c r="BF64" i="3"/>
  <c r="BF63" i="3"/>
  <c r="BF32" i="3"/>
  <c r="BF20" i="3"/>
  <c r="BF19" i="3"/>
  <c r="BF107" i="3"/>
  <c r="BF106" i="3"/>
  <c r="BF105" i="3"/>
  <c r="BF104" i="3"/>
  <c r="BF103" i="3"/>
  <c r="BF102" i="3"/>
  <c r="BF101" i="3"/>
  <c r="BF100" i="3"/>
  <c r="BF99" i="3"/>
  <c r="BF98" i="3"/>
  <c r="BF97" i="3"/>
  <c r="BF96" i="3"/>
  <c r="BF93" i="3"/>
  <c r="BF92" i="3"/>
  <c r="BF91" i="3"/>
  <c r="BF90" i="3"/>
  <c r="BF89" i="3"/>
  <c r="BF88" i="3"/>
  <c r="BF87" i="3"/>
  <c r="BF62" i="3"/>
  <c r="BF60" i="3"/>
  <c r="BF59" i="3"/>
  <c r="BF58" i="3"/>
  <c r="BF57" i="3"/>
  <c r="BF56" i="3"/>
  <c r="BF55" i="3"/>
  <c r="BF54" i="3"/>
  <c r="BF53" i="3"/>
  <c r="BF52" i="3"/>
  <c r="BF51" i="3"/>
  <c r="BF50" i="3"/>
  <c r="BF49" i="3"/>
  <c r="BF48" i="3"/>
  <c r="BF46" i="3"/>
  <c r="BF45" i="3"/>
  <c r="BF44" i="3"/>
  <c r="BF43" i="3"/>
  <c r="BF42" i="3"/>
  <c r="BF41" i="3"/>
  <c r="BF39" i="3"/>
  <c r="BF38" i="3"/>
  <c r="BF37" i="3"/>
  <c r="BF36" i="3"/>
  <c r="BF35" i="3"/>
  <c r="BF34" i="3"/>
  <c r="BF29" i="3"/>
  <c r="BF28" i="3"/>
  <c r="BF27" i="3"/>
  <c r="BF25" i="3"/>
  <c r="BF24" i="3"/>
  <c r="BF23" i="3"/>
  <c r="BF22" i="3"/>
  <c r="BF21" i="3"/>
  <c r="BF18" i="3"/>
  <c r="BF17" i="3"/>
  <c r="BF16" i="3"/>
  <c r="BF15" i="3"/>
  <c r="BF14" i="3"/>
  <c r="BF77" i="9" l="1"/>
  <c r="BG77" i="9"/>
  <c r="BF76" i="3"/>
  <c r="BF61" i="3" l="1"/>
  <c r="BF40" i="3"/>
  <c r="BG62" i="9"/>
  <c r="BF62" i="9"/>
  <c r="BG41" i="9"/>
  <c r="BF41" i="9"/>
  <c r="BF112" i="3" l="1"/>
  <c r="BF111" i="3"/>
  <c r="BF110" i="3"/>
  <c r="BF109" i="3"/>
  <c r="BF108" i="3"/>
  <c r="BF85" i="3"/>
  <c r="BF84" i="3"/>
  <c r="BF83" i="3"/>
  <c r="BF82" i="3"/>
  <c r="BF81" i="3"/>
  <c r="BF80" i="3"/>
  <c r="BF79" i="3"/>
  <c r="BF78" i="3"/>
  <c r="BF77" i="3"/>
  <c r="BF75" i="3"/>
  <c r="BF74" i="3"/>
  <c r="BF73" i="3"/>
  <c r="BF72" i="3"/>
  <c r="BF71" i="3"/>
  <c r="BF33" i="3"/>
  <c r="BF31" i="3"/>
  <c r="BF30" i="3"/>
  <c r="BF13" i="3"/>
  <c r="BF12" i="3"/>
  <c r="BF11" i="3"/>
  <c r="BF10" i="3"/>
  <c r="BF9" i="3"/>
  <c r="BF8" i="3"/>
  <c r="BF7" i="3"/>
  <c r="BF6" i="3"/>
  <c r="BF5" i="3"/>
  <c r="BF4" i="3"/>
  <c r="BF3" i="3"/>
  <c r="BG113" i="9"/>
  <c r="BF113" i="9"/>
  <c r="BG112" i="9"/>
  <c r="BF112" i="9"/>
  <c r="BG111" i="9"/>
  <c r="BF111" i="9"/>
  <c r="BG110" i="9"/>
  <c r="BF110" i="9"/>
  <c r="BG109" i="9"/>
  <c r="BF109" i="9"/>
  <c r="BG86" i="9"/>
  <c r="BF86" i="9"/>
  <c r="BG85" i="9"/>
  <c r="BF85" i="9"/>
  <c r="BG84" i="9"/>
  <c r="BF84" i="9"/>
  <c r="BG83" i="9"/>
  <c r="BF83" i="9"/>
  <c r="BG82" i="9"/>
  <c r="BF82" i="9"/>
  <c r="BG81" i="9"/>
  <c r="BF81" i="9"/>
  <c r="BG80" i="9"/>
  <c r="BF80" i="9"/>
  <c r="BG79" i="9"/>
  <c r="BF79" i="9"/>
  <c r="BG78" i="9"/>
  <c r="BF78" i="9"/>
  <c r="BG76" i="9"/>
  <c r="BF76" i="9"/>
  <c r="BG75" i="9"/>
  <c r="BF75" i="9"/>
  <c r="BG74" i="9"/>
  <c r="BF74" i="9"/>
  <c r="BG73" i="9"/>
  <c r="BF73" i="9"/>
  <c r="BG72" i="9"/>
  <c r="BF72" i="9"/>
  <c r="BG34" i="9"/>
  <c r="BF34" i="9"/>
  <c r="BG32" i="9"/>
  <c r="BF32" i="9"/>
  <c r="BG31" i="9"/>
  <c r="BF31" i="9"/>
  <c r="BG14" i="9"/>
  <c r="BF14" i="9"/>
  <c r="BG13" i="9"/>
  <c r="BF13" i="9"/>
  <c r="BG12" i="9"/>
  <c r="BF12" i="9"/>
  <c r="BG11" i="9"/>
  <c r="BF11" i="9"/>
  <c r="BG10" i="9"/>
  <c r="BF10" i="9"/>
  <c r="BG9" i="9"/>
  <c r="BF9" i="9"/>
  <c r="BG8" i="9"/>
  <c r="BF8" i="9"/>
  <c r="BG7" i="9"/>
  <c r="BF7" i="9"/>
  <c r="BG6" i="9"/>
  <c r="BF6" i="9"/>
  <c r="BG5" i="9"/>
  <c r="BF5" i="9"/>
  <c r="BG4" i="9"/>
  <c r="BF4" i="9"/>
  <c r="E1" i="1" l="1"/>
</calcChain>
</file>

<file path=xl/sharedStrings.xml><?xml version="1.0" encoding="utf-8"?>
<sst xmlns="http://schemas.openxmlformats.org/spreadsheetml/2006/main" count="23059" uniqueCount="1043">
  <si>
    <t>№</t>
  </si>
  <si>
    <t>Адрес дома</t>
  </si>
  <si>
    <t>Сведения о способе управления многоквартирным домом</t>
  </si>
  <si>
    <t>Наименование</t>
  </si>
  <si>
    <t>Дата</t>
  </si>
  <si>
    <t>Номер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</si>
  <si>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</si>
  <si>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</si>
  <si>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</si>
  <si>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</si>
  <si>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</si>
  <si>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</si>
  <si>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</si>
  <si>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</si>
  <si>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</si>
  <si>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Количество подъездов  </t>
  </si>
  <si>
    <t>Количество лифтов</t>
  </si>
  <si>
    <t>Количество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</si>
  <si>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</si>
  <si>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</si>
  <si>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</si>
  <si>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</si>
  <si>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</si>
  <si>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</si>
  <si>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</si>
  <si>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</si>
  <si>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</si>
  <si>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</si>
  <si>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</si>
  <si>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</si>
  <si>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Документ, подтверждающий выбранный способ управления</t>
  </si>
  <si>
    <t>Договор управления</t>
  </si>
  <si>
    <t>Наибольшее</t>
  </si>
  <si>
    <t>Наименьшее</t>
  </si>
  <si>
    <t>Всего</t>
  </si>
  <si>
    <t xml:space="preserve">   Жилых</t>
  </si>
  <si>
    <t>Нежилых</t>
  </si>
  <si>
    <t>Общая площадь дома</t>
  </si>
  <si>
    <t xml:space="preserve"> Общая площадь жилых помещений</t>
  </si>
  <si>
    <t>Общая площадь нежилых помещений</t>
  </si>
  <si>
    <t>Общая площадь помещений, входящих в состав общего имущества</t>
  </si>
  <si>
    <t>Фундамент</t>
  </si>
  <si>
    <t>Тип фундамента</t>
  </si>
  <si>
    <t>Стены и перекрытия</t>
  </si>
  <si>
    <t>Тип перекрытия</t>
  </si>
  <si>
    <t>Материал несущих стен</t>
  </si>
  <si>
    <t>Фасады (заполняется по каждому типу фасада)</t>
  </si>
  <si>
    <t>Тип фасада 2</t>
  </si>
  <si>
    <t>Крыши (заполняется по каждому типу крыши)</t>
  </si>
  <si>
    <t>Тип крыши 1</t>
  </si>
  <si>
    <t>Тип кровли 2</t>
  </si>
  <si>
    <t>Тип крыши 2</t>
  </si>
  <si>
    <t>Тип кровли 1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</si>
  <si>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</si>
  <si>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</si>
  <si>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</si>
  <si>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</si>
  <si>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</si>
  <si>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Лифты (при наличии заполняется для каждого лифта)</t>
  </si>
  <si>
    <t>Номер подъезда 1</t>
  </si>
  <si>
    <t>Тип лифта 2</t>
  </si>
  <si>
    <t>Год ввода в эксплуатацию 3</t>
  </si>
  <si>
    <t>Тип лифта 1</t>
  </si>
  <si>
    <t>Год ввода в эксплуатацию 1</t>
  </si>
  <si>
    <t>Номер подъезда 2</t>
  </si>
  <si>
    <t>Год ввода в эксплуатацию 2</t>
  </si>
  <si>
    <t>Номер подъезда 3</t>
  </si>
  <si>
    <t>Тип лифта 3</t>
  </si>
  <si>
    <t>Номер подъезда 4</t>
  </si>
  <si>
    <t>Тип лифта 4</t>
  </si>
  <si>
    <t>Год ввода в эксплуатацию 4</t>
  </si>
  <si>
    <t>Номер подъезда 5</t>
  </si>
  <si>
    <t>Тип лифта 5</t>
  </si>
  <si>
    <t>Год ввода в эксплуатацию 5</t>
  </si>
  <si>
    <t>Номер подъезда 6</t>
  </si>
  <si>
    <t>Тип лифта 6</t>
  </si>
  <si>
    <t>Год ввода в эксплуатацию 6</t>
  </si>
  <si>
    <t>Номер подъезда 7</t>
  </si>
  <si>
    <t>Тип лифта 7</t>
  </si>
  <si>
    <t>Год ввода в эксплуатацию 7</t>
  </si>
  <si>
    <t>Номер подъезда 8</t>
  </si>
  <si>
    <t>Тип лифта 8</t>
  </si>
  <si>
    <t>Год ввода в эксплуатацию 8</t>
  </si>
  <si>
    <t>Общедомовые приборы учета (заполняется для каждого прибора учета)</t>
  </si>
  <si>
    <t>Вид коммунального ресурса 1</t>
  </si>
  <si>
    <t>Наличие прибора учета 1</t>
  </si>
  <si>
    <t>Тип прибора учета 1</t>
  </si>
  <si>
    <t>Единица измерения 1</t>
  </si>
  <si>
    <t>Дата ввода в эксплуатацию 1</t>
  </si>
  <si>
    <t>Вид коммунального ресурса 2</t>
  </si>
  <si>
    <t>Наличие прибора учета 2</t>
  </si>
  <si>
    <t>Тип прибора учета 2</t>
  </si>
  <si>
    <t>Единица измерения 2</t>
  </si>
  <si>
    <t>Дата ввода в эксплуатацию 2</t>
  </si>
  <si>
    <t>Вид коммунального ресурса 3</t>
  </si>
  <si>
    <t>Наличие прибора учета 3</t>
  </si>
  <si>
    <t>Тип прибора учета 3</t>
  </si>
  <si>
    <t>Единица измерения 3</t>
  </si>
  <si>
    <t>Дата ввода в эксплуатацию 3</t>
  </si>
  <si>
    <t>Вид коммунального ресурса 4</t>
  </si>
  <si>
    <t>Наличие прибора учета 4</t>
  </si>
  <si>
    <t>Тип прибора учета 4</t>
  </si>
  <si>
    <t>Единица измерения 4</t>
  </si>
  <si>
    <t>Дата ввода в эксплуатацию 4</t>
  </si>
  <si>
    <t>Дата поверки/замены прибора в эксплуатации 2</t>
  </si>
  <si>
    <t>Дата поверки/замены прибора в эксплуатации 3</t>
  </si>
  <si>
    <t>Дата поверки/замены прибора в эксплуатации 4</t>
  </si>
  <si>
    <t>Дата поверки/замены прибора в эксплуатации 1</t>
  </si>
  <si>
    <t>Вид коммунального ресурса 5</t>
  </si>
  <si>
    <t>Наличие прибора учета 5</t>
  </si>
  <si>
    <t>Тип прибора учета 5</t>
  </si>
  <si>
    <t>Единица измерения 5</t>
  </si>
  <si>
    <t>Дата ввода в эксплуатацию 5</t>
  </si>
  <si>
    <t>Дата поверки/замены прибора в эксплуатации 5</t>
  </si>
  <si>
    <t>Вид коммунального ресурса 6</t>
  </si>
  <si>
    <t>Наличие прибора учета 6</t>
  </si>
  <si>
    <t>Тип прибора учета 6</t>
  </si>
  <si>
    <t>Единица измерения 6</t>
  </si>
  <si>
    <t>Дата ввода в эксплуатацию 6</t>
  </si>
  <si>
    <t>Дата поверки/замены прибора в эксплуатации 6</t>
  </si>
  <si>
    <t>Вид коммунального ресурса 7</t>
  </si>
  <si>
    <t>Наличие прибора учета 7</t>
  </si>
  <si>
    <t>Тип прибора учета 7</t>
  </si>
  <si>
    <t>Единица измерения 7</t>
  </si>
  <si>
    <t>Дата ввода в эксплуатацию 7</t>
  </si>
  <si>
    <t>Дата поверки/замены прибора в эксплуатации 7</t>
  </si>
  <si>
    <t>Вид коммунального ресурса 8</t>
  </si>
  <si>
    <t>Наличие прибора учета 8</t>
  </si>
  <si>
    <t>Тип прибора учета 8</t>
  </si>
  <si>
    <t>Единица измерения 8</t>
  </si>
  <si>
    <t>Дата ввода в эксплуатацию 8</t>
  </si>
  <si>
    <t>Дата поверки/замены прибора в эксплуатации 8</t>
  </si>
  <si>
    <t>Вид коммунального ресурса 9</t>
  </si>
  <si>
    <t>Наличие прибора учета 9</t>
  </si>
  <si>
    <t>Тип прибора учета 9</t>
  </si>
  <si>
    <t>Единица измерения 9</t>
  </si>
  <si>
    <t>Дата ввода в эксплуатацию 9</t>
  </si>
  <si>
    <t>Дата поверки/замены прибора в эксплуатации 9</t>
  </si>
  <si>
    <t>Вид коммунального ресурса 10</t>
  </si>
  <si>
    <t>Единица измерения 10</t>
  </si>
  <si>
    <t>Дата ввода в эксплуатацию 10</t>
  </si>
  <si>
    <t>Дата поверки/замены прибора в эксплуатации 10</t>
  </si>
  <si>
    <t>Вид коммунального ресурса 11</t>
  </si>
  <si>
    <t>Наличие прибора учета 11</t>
  </si>
  <si>
    <t>Тип прибора учета 11</t>
  </si>
  <si>
    <t>Единица измерения 11</t>
  </si>
  <si>
    <t>Дата ввода в эксплуатацию 11</t>
  </si>
  <si>
    <t>Дата поверки/замены прибора в эксплуатации 11</t>
  </si>
  <si>
    <t>Вид коммунального ресурса 12</t>
  </si>
  <si>
    <t>Наличие прибора учета 12</t>
  </si>
  <si>
    <t>Тип прибора учета 12</t>
  </si>
  <si>
    <t>Единица измерения 12</t>
  </si>
  <si>
    <t>Дата ввода в эксплуатацию 12</t>
  </si>
  <si>
    <t>Дата поверки/замены прибора в эксплуатации 12</t>
  </si>
  <si>
    <t>Вид коммунального ресурса 13</t>
  </si>
  <si>
    <t>Наличие прибора учета 13</t>
  </si>
  <si>
    <t>Тип прибора учета 13</t>
  </si>
  <si>
    <t>Единица измерения 13</t>
  </si>
  <si>
    <t>Дата ввода в эксплуатацию 13</t>
  </si>
  <si>
    <t>Дата поверки/замены прибора в эксплуатации 13</t>
  </si>
  <si>
    <t>Вид коммунального ресурса 14</t>
  </si>
  <si>
    <t>Наличие прибора учета 14</t>
  </si>
  <si>
    <t>Тип прибора учета 14</t>
  </si>
  <si>
    <t>Единица измерения 14</t>
  </si>
  <si>
    <t>Дата ввода в эксплуатацию 14</t>
  </si>
  <si>
    <t>Дата поверки/замены прибора в эксплуатации 14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</si>
  <si>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</si>
  <si>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</si>
  <si>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</si>
  <si>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</si>
  <si>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</si>
  <si>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</si>
  <si>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</si>
  <si>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</si>
  <si>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</si>
  <si>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</si>
  <si>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</si>
  <si>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</si>
  <si>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</si>
  <si>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</si>
  <si>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</si>
  <si>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</si>
  <si>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</si>
  <si>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</si>
  <si>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</si>
  <si>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</si>
  <si>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</si>
  <si>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 1</t>
  </si>
  <si>
    <t>Вид оборудования 2</t>
  </si>
  <si>
    <t>Вид оборудования 3</t>
  </si>
  <si>
    <t>Единица измерения</t>
  </si>
  <si>
    <t>Стоимость на единицу измерения (руб.)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</si>
  <si>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</si>
  <si>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</si>
  <si>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Исполнитель работы (услуги)</t>
  </si>
  <si>
    <t>Периодичность  предоставления работы (услуги)</t>
  </si>
  <si>
    <t>Факт предоставления</t>
  </si>
  <si>
    <t>Тип предоставления услуги</t>
  </si>
  <si>
    <t>Тариф, установленный для потребителей (руб.)</t>
  </si>
  <si>
    <t>Лицо, осуществляющее поставку коммунального ресурса</t>
  </si>
  <si>
    <t>Поставщик ресурсов - УО</t>
  </si>
  <si>
    <t>ИНН лица, осущесвляющего поставку</t>
  </si>
  <si>
    <t>Наименование лица, осущесвляющего поставку</t>
  </si>
  <si>
    <t>Реквизиты договора на поставку коммунального ресурса</t>
  </si>
  <si>
    <t>Нормативно-правовой акт, устанавливающий тариф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</si>
  <si>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</si>
  <si>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</si>
  <si>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</si>
  <si>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</si>
  <si>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Дополнительно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</si>
  <si>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</si>
  <si>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Газоснабжение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</si>
  <si>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</si>
  <si>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</si>
  <si>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</si>
  <si>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 (кв.м.)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</si>
  <si>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</si>
  <si>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</si>
  <si>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</si>
  <si>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</t>
  </si>
  <si>
    <t>Дата начала действия договора</t>
  </si>
  <si>
    <t>Стоимость по договору в месяц (руб.)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</si>
  <si>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</si>
  <si>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Имеется ли специальный счет на обеспечение проведения капитального ремонта общего имущества в многоквартирном доме?</t>
  </si>
  <si>
    <t>Сведения о фонде капитального ремонта</t>
  </si>
  <si>
    <t>Владелец специального счета</t>
  </si>
  <si>
    <t>ИНН владельца</t>
  </si>
  <si>
    <t>Наименование владельца</t>
  </si>
  <si>
    <t>Размер взноса на капитальный ремонт на 1 кв.м. в соответствии с решением общего собрания собственников помещений в многоквартирном доме (руб.)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</si>
  <si>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</si>
  <si>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</si>
  <si>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</si>
  <si>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</si>
  <si>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</si>
  <si>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Получено денежных средств, в т. ч:</t>
  </si>
  <si>
    <t>Выполненные  работы (оказанные услуги) по содержанию общего имущества и текущему ремонту в отчетном периоде</t>
  </si>
  <si>
    <t xml:space="preserve">Тип фасада 1 </t>
  </si>
  <si>
    <t>Горячее водоснабжение</t>
  </si>
  <si>
    <t>кв.м</t>
  </si>
  <si>
    <r>
      <t xml:space="preserve">Работы (услуги) по </t>
    </r>
    <r>
      <rPr>
        <b/>
        <sz val="11"/>
        <color rgb="FFFF0000"/>
        <rFont val="Calibri"/>
        <family val="2"/>
        <charset val="204"/>
        <scheme val="minor"/>
      </rPr>
      <t>управлению</t>
    </r>
    <r>
      <rPr>
        <b/>
        <sz val="11"/>
        <color theme="1"/>
        <rFont val="Calibri"/>
        <family val="2"/>
        <charset val="204"/>
        <scheme val="minor"/>
      </rPr>
      <t xml:space="preserve"> многоквартирным домом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</si>
  <si>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конструктивных элементов</t>
    </r>
    <r>
      <rPr>
        <b/>
        <sz val="11"/>
        <color theme="1"/>
        <rFont val="Calibri"/>
        <family val="2"/>
        <charset val="204"/>
        <scheme val="minor"/>
      </rPr>
      <t xml:space="preserve"> (несущих конструкций и ненесущих конструкций) многоквартирных домов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</si>
  <si>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текущему ремонту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</si>
  <si>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земельного участка</t>
    </r>
    <r>
      <rPr>
        <b/>
        <sz val="11"/>
        <color theme="1"/>
        <rFont val="Calibri"/>
        <family val="2"/>
        <charset val="204"/>
        <scheme val="minor"/>
      </rPr>
      <t xml:space="preserve"> с элементами озеленения и благоустройства, иными объектами, предназначенными для обслуживания и эксплуатации многоквартирного дома</t>
    </r>
  </si>
  <si>
    <r>
      <t xml:space="preserve">Проведение </t>
    </r>
    <r>
      <rPr>
        <b/>
        <sz val="11"/>
        <color rgb="FFFF0000"/>
        <rFont val="Calibri"/>
        <family val="2"/>
        <charset val="204"/>
        <scheme val="minor"/>
      </rPr>
      <t>дератизации и дезинсекции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</si>
  <si>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Обеспечение </t>
    </r>
    <r>
      <rPr>
        <b/>
        <sz val="11"/>
        <color rgb="FFFF0000"/>
        <rFont val="Calibri"/>
        <family val="2"/>
        <charset val="204"/>
        <scheme val="minor"/>
      </rPr>
      <t>устранения аварий</t>
    </r>
    <r>
      <rPr>
        <b/>
        <sz val="11"/>
        <color theme="1"/>
        <rFont val="Calibri"/>
        <family val="2"/>
        <charset val="204"/>
        <scheme val="minor"/>
      </rPr>
      <t xml:space="preserve"> на внутридомовых инженерных системах в многоквартирном доме</t>
    </r>
  </si>
  <si>
    <r>
      <t xml:space="preserve">Работы по содержанию и ремонту систем внутридомового </t>
    </r>
    <r>
      <rPr>
        <b/>
        <sz val="11"/>
        <color rgb="FFFF0000"/>
        <rFont val="Calibri"/>
        <family val="2"/>
        <charset val="204"/>
        <scheme val="minor"/>
      </rPr>
      <t>газового оборудования</t>
    </r>
  </si>
  <si>
    <r>
      <t xml:space="preserve">Работы по содержанию и ремонту систем </t>
    </r>
    <r>
      <rPr>
        <b/>
        <sz val="11"/>
        <color rgb="FFFF0000"/>
        <rFont val="Calibri"/>
        <family val="2"/>
        <charset val="204"/>
        <scheme val="minor"/>
      </rPr>
      <t>дымоудаления и вентиляции</t>
    </r>
  </si>
  <si>
    <r>
      <t xml:space="preserve">Работы по обеспечению требований </t>
    </r>
    <r>
      <rPr>
        <b/>
        <sz val="11"/>
        <color rgb="FFFF0000"/>
        <rFont val="Calibri"/>
        <family val="2"/>
        <charset val="204"/>
        <scheme val="minor"/>
      </rPr>
      <t>пожарной безопасности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</si>
  <si>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лифта</t>
    </r>
    <r>
      <rPr>
        <b/>
        <sz val="11"/>
        <color theme="1"/>
        <rFont val="Calibri"/>
        <family val="2"/>
        <charset val="204"/>
        <scheme val="minor"/>
      </rPr>
      <t xml:space="preserve"> (лифтов) в многоквартирном доме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</si>
  <si>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мусоропроводов</t>
    </r>
    <r>
      <rPr>
        <b/>
        <sz val="11"/>
        <color theme="1"/>
        <rFont val="Calibri"/>
        <family val="2"/>
        <charset val="204"/>
        <scheme val="minor"/>
      </rPr>
      <t xml:space="preserve"> в многоквартирном доме</t>
    </r>
  </si>
  <si>
    <r>
      <t xml:space="preserve">Работы по </t>
    </r>
    <r>
      <rPr>
        <b/>
        <sz val="11"/>
        <rFont val="Calibri"/>
        <family val="2"/>
        <charset val="204"/>
        <scheme val="minor"/>
      </rPr>
      <t>содержанию</t>
    </r>
    <r>
      <rPr>
        <b/>
        <sz val="11"/>
        <color theme="1"/>
        <rFont val="Calibri"/>
        <family val="2"/>
        <charset val="204"/>
        <scheme val="minor"/>
      </rPr>
      <t xml:space="preserve"> и ремонту оборудования и </t>
    </r>
    <r>
      <rPr>
        <b/>
        <sz val="11"/>
        <color rgb="FFFF0000"/>
        <rFont val="Calibri"/>
        <family val="2"/>
        <charset val="204"/>
        <scheme val="minor"/>
      </rPr>
      <t>систем инженерно-технического обеспечения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</si>
  <si>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Работы по организации </t>
    </r>
    <r>
      <rPr>
        <b/>
        <sz val="11"/>
        <rFont val="Calibri"/>
        <family val="2"/>
        <charset val="204"/>
        <scheme val="minor"/>
      </rPr>
      <t>мест накопления</t>
    </r>
    <r>
      <rPr>
        <b/>
        <sz val="11"/>
        <color theme="1"/>
        <rFont val="Calibri"/>
        <family val="2"/>
        <charset val="204"/>
        <scheme val="minor"/>
      </rPr>
      <t xml:space="preserve"> отработанных </t>
    </r>
    <r>
      <rPr>
        <b/>
        <sz val="11"/>
        <color rgb="FFFF0000"/>
        <rFont val="Calibri"/>
        <family val="2"/>
        <charset val="204"/>
        <scheme val="minor"/>
      </rPr>
      <t>ртутьсодержащих ламп</t>
    </r>
    <r>
      <rPr>
        <b/>
        <sz val="11"/>
        <color theme="1"/>
        <rFont val="Calibri"/>
        <family val="2"/>
        <charset val="204"/>
        <scheme val="minor"/>
      </rPr>
      <t xml:space="preserve"> и их передача в специализированные организации</t>
    </r>
  </si>
  <si>
    <r>
      <t>Работы по обеспечению</t>
    </r>
    <r>
      <rPr>
        <b/>
        <sz val="11"/>
        <rFont val="Calibri"/>
        <family val="2"/>
        <charset val="204"/>
        <scheme val="minor"/>
      </rPr>
      <t xml:space="preserve"> вывоза</t>
    </r>
    <r>
      <rPr>
        <b/>
        <sz val="11"/>
        <color rgb="FFFF0000"/>
        <rFont val="Calibri"/>
        <family val="2"/>
        <charset val="204"/>
        <scheme val="minor"/>
      </rPr>
      <t xml:space="preserve"> крупногабаритного мусора</t>
    </r>
  </si>
  <si>
    <r>
      <t xml:space="preserve">Работы по обеспечению </t>
    </r>
    <r>
      <rPr>
        <b/>
        <sz val="11"/>
        <rFont val="Calibri"/>
        <family val="2"/>
        <charset val="204"/>
        <scheme val="minor"/>
      </rPr>
      <t xml:space="preserve">вывоза </t>
    </r>
    <r>
      <rPr>
        <b/>
        <sz val="11"/>
        <color rgb="FFFF0000"/>
        <rFont val="Calibri"/>
        <family val="2"/>
        <charset val="204"/>
        <scheme val="minor"/>
      </rPr>
      <t>бытовых отходов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</si>
  <si>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</si>
  <si>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t>Отопление</t>
  </si>
  <si>
    <t>Электроснабжение</t>
  </si>
  <si>
    <t>Водоотведение</t>
  </si>
  <si>
    <t>Холодное водоснабжение</t>
  </si>
  <si>
    <t>Реквизиты протокола общего собрания собственников помещений 1</t>
  </si>
  <si>
    <t>Дата 1</t>
  </si>
  <si>
    <t>Номер 1</t>
  </si>
  <si>
    <t>Дата 2</t>
  </si>
  <si>
    <t>Реквизиты протокола общего собрания собственников помещений 2</t>
  </si>
  <si>
    <t>Реквизиты протокола общего собрания собственников помещений 3</t>
  </si>
  <si>
    <t>Дата 3</t>
  </si>
  <si>
    <t>Номер 3</t>
  </si>
  <si>
    <t>Номер 2</t>
  </si>
  <si>
    <t>Годовая плановая стоимость (руб.)</t>
  </si>
  <si>
    <t>Годовая фактическая стоимость (руб.)</t>
  </si>
  <si>
    <t>Итого годовая плановая стоимость (руб.)</t>
  </si>
  <si>
    <t>Итого годовая фактическая стоимость (руб.)</t>
  </si>
  <si>
    <t>Итого стоимость на единицу измерения (руб.)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</si>
  <si>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</si>
  <si>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</si>
  <si>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</si>
  <si>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</si>
  <si>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</si>
  <si>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</si>
  <si>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</si>
  <si>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</si>
  <si>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</si>
  <si>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</si>
  <si>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Сумма произведенного перерасчета (руб.)</t>
  </si>
  <si>
    <t>Авансовые платежи потребителей (на начало периода) (руб.)</t>
  </si>
  <si>
    <t>Переходящие остатки денежных средств (на начало периода) (руб.)</t>
  </si>
  <si>
    <t>Задолженность потребителей (на начало периода) (руб.)</t>
  </si>
  <si>
    <t>Всего (руб.)</t>
  </si>
  <si>
    <t>за содержание дома (руб.)</t>
  </si>
  <si>
    <t>за текущий  ремонт (руб.)</t>
  </si>
  <si>
    <t>за услуги управления (руб.)</t>
  </si>
  <si>
    <t>денежных средств от потребителей (руб.)</t>
  </si>
  <si>
    <t>целевых взносов от потребителей (руб.)</t>
  </si>
  <si>
    <t>субсидий (руб.)</t>
  </si>
  <si>
    <t>денежных средств от использования общего имущества (руб.)</t>
  </si>
  <si>
    <t>прочие поступления (руб.)</t>
  </si>
  <si>
    <t>Всего денежных средств с учетом остатков (руб.)</t>
  </si>
  <si>
    <t>Авансовые платежи потребителей (на конец периода) (руб.)</t>
  </si>
  <si>
    <t>Переходящие остатки денежных средств (на конец периода) (руб.)</t>
  </si>
  <si>
    <t>Задолженность потребителей (на конец периода (руб.)</t>
  </si>
  <si>
    <t>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</si>
  <si>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</si>
  <si>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 (нат. показ.)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</si>
  <si>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</si>
  <si>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</si>
  <si>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</si>
  <si>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(поставщиками) коммунального ресурса (руб.)</t>
  </si>
  <si>
    <t>Оплачено поставщику (поставщиками) коммунального ресурса (руб.)</t>
  </si>
  <si>
    <t>Задолженность перед поставщиком (поставщиками) коммунального ресурса (руб.)</t>
  </si>
  <si>
    <t>Сумма пени и штрафов, уплаченные поставщику (поставщикам) коммунального ресурса (руб.)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</si>
  <si>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</si>
  <si>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</si>
  <si>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</si>
  <si>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</si>
  <si>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 (руб.)</t>
  </si>
  <si>
    <t>Ежедневно</t>
  </si>
  <si>
    <t>Два и более раз в неделю</t>
  </si>
  <si>
    <t>Два и более раз в год</t>
  </si>
  <si>
    <t>Еженедельно</t>
  </si>
  <si>
    <t>По графику</t>
  </si>
  <si>
    <t>Помещение 1</t>
  </si>
  <si>
    <t>Сдается в аренду</t>
  </si>
  <si>
    <t>Помещение 4</t>
  </si>
  <si>
    <t>Помещение 5</t>
  </si>
  <si>
    <t>Помещение 3</t>
  </si>
  <si>
    <t>Помещение 2</t>
  </si>
  <si>
    <t>Протокол общего собрания собственников</t>
  </si>
  <si>
    <t>На счете регионального оператора</t>
  </si>
  <si>
    <t>Отсутствует</t>
  </si>
  <si>
    <t>Многоквартирный</t>
  </si>
  <si>
    <t>Нет</t>
  </si>
  <si>
    <t>Не присвоен</t>
  </si>
  <si>
    <t>Не имеется</t>
  </si>
  <si>
    <t>Имеется</t>
  </si>
  <si>
    <t>б/н</t>
  </si>
  <si>
    <t>На специальном счете у регионального оператора</t>
  </si>
  <si>
    <t>Ленточный</t>
  </si>
  <si>
    <t>Деревянные</t>
  </si>
  <si>
    <t>Каменные, 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</si>
  <si>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</si>
  <si>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</si>
  <si>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</si>
  <si>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Отсутствует, установка не требуется</t>
  </si>
  <si>
    <t>куб.м</t>
  </si>
  <si>
    <t>Гкал</t>
  </si>
  <si>
    <t>Установлен</t>
  </si>
  <si>
    <t>Без интерфейса передачи данных</t>
  </si>
  <si>
    <t>кВт</t>
  </si>
  <si>
    <t>Центральное</t>
  </si>
  <si>
    <t>Центральное (открытая система)</t>
  </si>
  <si>
    <t>Приточно-вытяжная вентиляция</t>
  </si>
  <si>
    <t>Наружные водостоки</t>
  </si>
  <si>
    <t>Железобетонные</t>
  </si>
  <si>
    <t>Отсутствует, требуется установка</t>
  </si>
  <si>
    <t>Оштукатуренный</t>
  </si>
  <si>
    <t>Панельные</t>
  </si>
  <si>
    <t>Плоская</t>
  </si>
  <si>
    <t>Из иного материала</t>
  </si>
  <si>
    <t>На лестничной клетке</t>
  </si>
  <si>
    <t>Пассажирский</t>
  </si>
  <si>
    <t>Центральное (закрытая система)</t>
  </si>
  <si>
    <t>Внутренние водостоки</t>
  </si>
  <si>
    <t>Свайный</t>
  </si>
  <si>
    <t>Вытяжная вентиляция</t>
  </si>
  <si>
    <t>С интерфейсом передачи данных</t>
  </si>
  <si>
    <t>Бетонные столбы</t>
  </si>
  <si>
    <t>Мягкая (наплавляемая) крыша</t>
  </si>
  <si>
    <t>Приточная вентиляция</t>
  </si>
  <si>
    <t>Из рулонных материалов</t>
  </si>
  <si>
    <t>Из профилированного настила</t>
  </si>
  <si>
    <t>Квартирные</t>
  </si>
  <si>
    <t>Сайдинг</t>
  </si>
  <si>
    <t>Из металлочерепицы</t>
  </si>
  <si>
    <t>ООО "ЭКО-Сервис"</t>
  </si>
  <si>
    <t>ОАО "Омскгоргаз"</t>
  </si>
  <si>
    <t>ООО "БИО-Сервис"</t>
  </si>
  <si>
    <t>ООО "Сибжилсервис"</t>
  </si>
  <si>
    <t>ООО "Сибжилсервис", ООО "АРС-Гарант"</t>
  </si>
  <si>
    <t>ООО "Сибжилсервис", ООО "ЭКО-Сервис"</t>
  </si>
  <si>
    <t>Предоставляется</t>
  </si>
  <si>
    <t>Предоставляется через прямые договоры с собственниками</t>
  </si>
  <si>
    <t>ООО "ОЭК"</t>
  </si>
  <si>
    <t>Не предоставляется</t>
  </si>
  <si>
    <t>Да</t>
  </si>
  <si>
    <t xml:space="preserve">Региональный оператор </t>
  </si>
  <si>
    <t>ул. 20 лет РККА д.2</t>
  </si>
  <si>
    <t>ул. 20 лет РККА д.206</t>
  </si>
  <si>
    <t>ул. 20 лет РККА д.208</t>
  </si>
  <si>
    <t>ул. 20 лет РККА д.210</t>
  </si>
  <si>
    <t>ул. 20 лет РККА д.250А</t>
  </si>
  <si>
    <t>ул. 20 лет РККА д.272</t>
  </si>
  <si>
    <t>ул. 20 лет РККА д.272А</t>
  </si>
  <si>
    <t>ул. Богдана Хмельницкого д.148</t>
  </si>
  <si>
    <t>ул. Богдана Хмельницкого д.156</t>
  </si>
  <si>
    <t>ул. Богдана Хмельницкого д.158</t>
  </si>
  <si>
    <t>ул. Богдана Хмельницкого д.160</t>
  </si>
  <si>
    <t>ул. Кузнецова д.6</t>
  </si>
  <si>
    <t>ул. Кузнецова д.6А</t>
  </si>
  <si>
    <t>ул. Кузнецова д.10</t>
  </si>
  <si>
    <t>ул. Лазо д.155</t>
  </si>
  <si>
    <t>ул. Масленникова д.17</t>
  </si>
  <si>
    <t>ул. Масленникова д.66</t>
  </si>
  <si>
    <t>ул. Масленникова д.165</t>
  </si>
  <si>
    <t>ул. Масленникова д.167</t>
  </si>
  <si>
    <t>ул. Масленникова д.169</t>
  </si>
  <si>
    <t>ул. Масленникова д.177</t>
  </si>
  <si>
    <t>ул. Масленникова д.235А</t>
  </si>
  <si>
    <t>ул. Масленникова д.237</t>
  </si>
  <si>
    <t>ул. Масленникова д.239</t>
  </si>
  <si>
    <t>ул. Масленникова д.241</t>
  </si>
  <si>
    <t>ул. Маяковского д.85</t>
  </si>
  <si>
    <t>ул. Худенко д.1А</t>
  </si>
  <si>
    <t>ул. Худенко д.3</t>
  </si>
  <si>
    <t>ул. Шебалдина д.164</t>
  </si>
  <si>
    <t>ул. Шебалдина д.166</t>
  </si>
  <si>
    <t>ул. Шебалдина д.168</t>
  </si>
  <si>
    <t>Иной</t>
  </si>
  <si>
    <t>Смешанные</t>
  </si>
  <si>
    <t>Грузовой</t>
  </si>
  <si>
    <t>Окрашенный</t>
  </si>
  <si>
    <t>Из оцинкованной стали</t>
  </si>
  <si>
    <t>обл. Омская, г. Омск, ул. 20 лет РККА, д. 2</t>
  </si>
  <si>
    <t>90-05</t>
  </si>
  <si>
    <t>обл. Омская, г. Омск, ул. 20 лет РККА, д. 206</t>
  </si>
  <si>
    <t>обл. Омская, г. Омск, ул. 20 лет РККА, д. 208</t>
  </si>
  <si>
    <t>обл. Омская, г. Омск, ул. 20 лет РККА, д. 210</t>
  </si>
  <si>
    <t>обл. Омская, г. Омск, ул. 20 лет РККА, д. 250А</t>
  </si>
  <si>
    <t>1-335-ОМ</t>
  </si>
  <si>
    <t>обл. Омская, г. Омск, ул. 20 лет РККА, д. 272</t>
  </si>
  <si>
    <t>обл. Омская, г. Омск, ул. 20 лет РККА, д. 272А</t>
  </si>
  <si>
    <t>обл. Омская, г. Омск, ул. Богдана Хмельницкого, д. 148</t>
  </si>
  <si>
    <t>обл. Омская, г. Омск, ул. Богдана Хмельницкого, д. 156</t>
  </si>
  <si>
    <t>обл. Омская, г. Омск, ул. Богдана Хмельницкого, д. 158</t>
  </si>
  <si>
    <t>обл. Омская, г. Омск, ул. Богдана Хмельницкого, д. 160</t>
  </si>
  <si>
    <t>обл. Омская, г. Омск, ул. Кузнецова, д. 6</t>
  </si>
  <si>
    <t>обл. Омская, г. Омск, ул. Кузнецова, д. 6А</t>
  </si>
  <si>
    <t>обл. Омская, г. Омск, ул. Кузнецова, д. 10</t>
  </si>
  <si>
    <t>обл. Омская, г. Омск, ул. Лазо, д. 155</t>
  </si>
  <si>
    <t>обл. Омская, г. Омск, ул. Масленникова, д. 17</t>
  </si>
  <si>
    <t>обл. Омская, г. Омск, ул. Масленникова, д. 66</t>
  </si>
  <si>
    <t>обл. Омская, г. Омск, ул. Масленникова, д. 165</t>
  </si>
  <si>
    <t>обл. Омская, г. Омск, ул. Масленникова, д. 167</t>
  </si>
  <si>
    <t>обл. Омская, г. Омск, ул. Масленникова, д. 169</t>
  </si>
  <si>
    <t>обл. Омская, г. Омск, ул. Масленникова, д. 177</t>
  </si>
  <si>
    <t>обл. Омская, г. Омск, ул. Масленникова, д. 235А</t>
  </si>
  <si>
    <t>обл. Омская, г. Омск, ул. Масленникова, д. 237</t>
  </si>
  <si>
    <t>обл. Омская, г. Омск, ул. Масленникова, д. 239</t>
  </si>
  <si>
    <t>обл. Омская, г. Омск, ул. Масленникова, д. 241</t>
  </si>
  <si>
    <t>обл. Омская, г. Омск, ул. Маяковского, д. 85</t>
  </si>
  <si>
    <t>обл. Омская, г. Омск, ул. Худенко, д. 1А</t>
  </si>
  <si>
    <t>обл. Омская, г. Омск, ул. Худенко, д. 3</t>
  </si>
  <si>
    <t>обл. Омская, г. Омск, ул. Шебалдина, д. 164</t>
  </si>
  <si>
    <t>обл. Омская, г. Омск, ул. Шебалдина, д. 166</t>
  </si>
  <si>
    <t>обл. Омская, г. Омск, ул. Шебалдина, д. 168</t>
  </si>
  <si>
    <t>свайный</t>
  </si>
  <si>
    <t>Грузо-пассажирский</t>
  </si>
  <si>
    <t xml:space="preserve">С интерфейсом передачи данных </t>
  </si>
  <si>
    <t>ООО "Стандарт-Инжиниринг"</t>
  </si>
  <si>
    <t>ИП Багышов Б.Х.</t>
  </si>
  <si>
    <t>5-А</t>
  </si>
  <si>
    <t>ООО "Эстетдент"</t>
  </si>
  <si>
    <t>3-А</t>
  </si>
  <si>
    <t>Дата заполнения/внесения изменений:</t>
  </si>
  <si>
    <t>На специальном счете организации</t>
  </si>
  <si>
    <t>Не определен</t>
  </si>
  <si>
    <t>Предоставляется через договор управления</t>
  </si>
  <si>
    <t>Предоставляется через договор с ТСЖ или ЖСК</t>
  </si>
  <si>
    <t>Общежитие</t>
  </si>
  <si>
    <t>Иные</t>
  </si>
  <si>
    <t>Блочные</t>
  </si>
  <si>
    <t>Монолитные</t>
  </si>
  <si>
    <t>Облицованный плиткой</t>
  </si>
  <si>
    <t>Облицованный камнем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</si>
  <si>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</si>
  <si>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</si>
  <si>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</si>
  <si>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</si>
  <si>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Автономное</t>
  </si>
  <si>
    <t>Автоматическая</t>
  </si>
  <si>
    <t>Пожарные гидранты</t>
  </si>
  <si>
    <t>РЭК Омской области</t>
  </si>
  <si>
    <t>118/46</t>
  </si>
  <si>
    <t>673/79</t>
  </si>
  <si>
    <t>ООО "Омские кабельные сети"</t>
  </si>
  <si>
    <t>ПАО "ВымпелКОМ"</t>
  </si>
  <si>
    <t>Берман Е.В.</t>
  </si>
  <si>
    <t>Тукеева Р.М.</t>
  </si>
  <si>
    <t>Ведмецкая С.Н.</t>
  </si>
  <si>
    <t>Дорошенко О.Г.</t>
  </si>
  <si>
    <t>ООО "УСРА"</t>
  </si>
  <si>
    <t>ПАО "Мобильные ТелеСистемы"</t>
  </si>
  <si>
    <t>ПАО "ВымпелКом"</t>
  </si>
  <si>
    <t>01/05/16 С</t>
  </si>
  <si>
    <t>ООО "Кокос"</t>
  </si>
  <si>
    <t>Филинова Л.В.</t>
  </si>
  <si>
    <t>7 р</t>
  </si>
  <si>
    <t>ИП Кутовая Н.В.</t>
  </si>
  <si>
    <t>10 р</t>
  </si>
  <si>
    <t>ИП Смолко О.К.</t>
  </si>
  <si>
    <t>21 р</t>
  </si>
  <si>
    <t>23 р</t>
  </si>
  <si>
    <t>01/05/2016 С</t>
  </si>
  <si>
    <t>ООО "Престиж-Интернет"</t>
  </si>
  <si>
    <t>Помещение 6</t>
  </si>
  <si>
    <t>Помещение 7</t>
  </si>
  <si>
    <t>ДУ(C)-02/2015-03</t>
  </si>
  <si>
    <t>ДУ(C)-35/2015-06</t>
  </si>
  <si>
    <t>ДУ(C)-13/2015-06</t>
  </si>
  <si>
    <t>ДУ(C)-01/2015-01</t>
  </si>
  <si>
    <t>ДУ(C)-38/2015-07</t>
  </si>
  <si>
    <t>ДУ(C)-37/2015-07</t>
  </si>
  <si>
    <t>ДУ(C)-40/2015-07</t>
  </si>
  <si>
    <t>ДУ(C)-24/2015-06</t>
  </si>
  <si>
    <t>ДУ(C)-27/2015-06</t>
  </si>
  <si>
    <t>ДУ(C)-29/2015-06</t>
  </si>
  <si>
    <t>ДУ(C)-12/2015-06</t>
  </si>
  <si>
    <t>ДУ(C)-30/2015-06</t>
  </si>
  <si>
    <t>ДУ(C)-23/2015-06</t>
  </si>
  <si>
    <t>ДУ(C)-11/2015-05</t>
  </si>
  <si>
    <t>ДУ(C)-33/2015-06</t>
  </si>
  <si>
    <t>ДУ(C)-25/2015-06</t>
  </si>
  <si>
    <t>ДУ(C)-17/2015-06</t>
  </si>
  <si>
    <t>ДУ(C)-04/2015-03</t>
  </si>
  <si>
    <t>ДУ(C)-05/2015-03</t>
  </si>
  <si>
    <t>ДУ(C)-06/2015-03</t>
  </si>
  <si>
    <t>ДУ(C)-03/2015-03</t>
  </si>
  <si>
    <t>ДУ(C)-34/2015-06</t>
  </si>
  <si>
    <t>ДУ(C)-13/2016-05</t>
  </si>
  <si>
    <t>ДУ(C)-14/2015-06</t>
  </si>
  <si>
    <t>ДУ(C)-10/2015-05</t>
  </si>
  <si>
    <t>ДУ(C)-15/2015-06</t>
  </si>
  <si>
    <t>ДУ(C)-09/2016-05</t>
  </si>
  <si>
    <t>ДУ(C)-20/2015-06</t>
  </si>
  <si>
    <t>ДУ(C)-19/2015-06</t>
  </si>
  <si>
    <t>ДУ(C)-09/2015-03</t>
  </si>
  <si>
    <t>ДУ(C)-36/2015-06</t>
  </si>
  <si>
    <t>ДУ(C)-22/2015-06</t>
  </si>
  <si>
    <t>ДУ(C)-08/2015-03</t>
  </si>
  <si>
    <t>ДУ(C)-07/2015-03</t>
  </si>
  <si>
    <t>ДУ(C)-21/2015-06</t>
  </si>
  <si>
    <t>ДУ(C)-28/2015-06</t>
  </si>
  <si>
    <t>ДУ(C)-18/2015-06</t>
  </si>
  <si>
    <t>чердачное помещение</t>
  </si>
  <si>
    <t>лестничные клетки</t>
  </si>
  <si>
    <t>фасад</t>
  </si>
  <si>
    <t>лифтовая кабина</t>
  </si>
  <si>
    <t>11-А</t>
  </si>
  <si>
    <t>19 р</t>
  </si>
  <si>
    <t>14 р</t>
  </si>
  <si>
    <t>17р</t>
  </si>
  <si>
    <t>18 р</t>
  </si>
  <si>
    <t>ул. Омская д. 110</t>
  </si>
  <si>
    <t>ДУ(C)-33/2017-06</t>
  </si>
  <si>
    <t>обл. Омская, г. Омск, ул. Омская. д. 110</t>
  </si>
  <si>
    <t>ООО "Чистый город-Омск"</t>
  </si>
  <si>
    <t>Проводились ли общие собрания собственников помещений в многоквартирном доме с участием управляющей организации после 01.12.2016г.?</t>
  </si>
  <si>
    <t>Наличие прибора учета 10</t>
  </si>
  <si>
    <t>Тип прибора учета 10</t>
  </si>
  <si>
    <t>Дата начала управления</t>
  </si>
  <si>
    <t>ул. Масленникова д.45</t>
  </si>
  <si>
    <t>обл. Омская, г. Омск, ул. Масленникова, д. 45</t>
  </si>
  <si>
    <t>ул. Масленникова д.173</t>
  </si>
  <si>
    <t>обл. Омская, г. Омск, ул. Масленникова, д. 173</t>
  </si>
  <si>
    <t>ул. Масленникова д.183</t>
  </si>
  <si>
    <t>обл. Омская, г. Омск, ул. Масленникова, д. 183</t>
  </si>
  <si>
    <t>ул. Масленникова д.185</t>
  </si>
  <si>
    <t>обл. Омская, г. Омск, ул. Масленникова, д. 185</t>
  </si>
  <si>
    <t>ул. Маяковского д.87А</t>
  </si>
  <si>
    <t>обл. Омская, г. Омск, ул. Маяковского, д. 87А</t>
  </si>
  <si>
    <t>ДУ(C)-19/2016-01</t>
  </si>
  <si>
    <t>ДУ(C)-06/2017-01</t>
  </si>
  <si>
    <t>ДУ(C)-27/2017-03</t>
  </si>
  <si>
    <t>ДУ(С)-30/2017-03</t>
  </si>
  <si>
    <t>ДУ(C)-31/2017-03</t>
  </si>
  <si>
    <t>ДУ(C)-11/2017-01</t>
  </si>
  <si>
    <t>ДУ(C)-16/2017-01</t>
  </si>
  <si>
    <t>ПАО "Вымпелком"</t>
  </si>
  <si>
    <t>0101/11</t>
  </si>
  <si>
    <t>ООО "Урало-Сибирское рекламное агенство"</t>
  </si>
  <si>
    <t>ООО "Смартком"</t>
  </si>
  <si>
    <t>67-Р/09</t>
  </si>
  <si>
    <t>ООО "Урало-Сибирское Рекламное Агенство"</t>
  </si>
  <si>
    <t>138/2013</t>
  </si>
  <si>
    <t>63/27</t>
  </si>
  <si>
    <t>62/27</t>
  </si>
  <si>
    <t>Код дома</t>
  </si>
  <si>
    <t>5L153</t>
  </si>
  <si>
    <t>6L96</t>
  </si>
  <si>
    <t>9L139A</t>
  </si>
  <si>
    <t>11L183</t>
  </si>
  <si>
    <t>11L185</t>
  </si>
  <si>
    <t>20LR2</t>
  </si>
  <si>
    <t>20LR206</t>
  </si>
  <si>
    <t>20LR208</t>
  </si>
  <si>
    <t>20LR210</t>
  </si>
  <si>
    <t>20LR250A</t>
  </si>
  <si>
    <t>20LR272</t>
  </si>
  <si>
    <t>20LR272A</t>
  </si>
  <si>
    <t>27L43</t>
  </si>
  <si>
    <t>27L45</t>
  </si>
  <si>
    <t>27L47</t>
  </si>
  <si>
    <t>BX148</t>
  </si>
  <si>
    <t>BX156</t>
  </si>
  <si>
    <t>BX158</t>
  </si>
  <si>
    <t>BX160</t>
  </si>
  <si>
    <t>KUZ6</t>
  </si>
  <si>
    <t>KUZ6A</t>
  </si>
  <si>
    <t>KUZ10</t>
  </si>
  <si>
    <t>L155</t>
  </si>
  <si>
    <t>MS17</t>
  </si>
  <si>
    <t>MS45</t>
  </si>
  <si>
    <t>MS66</t>
  </si>
  <si>
    <t>MS165</t>
  </si>
  <si>
    <t>MS167</t>
  </si>
  <si>
    <t>MS169</t>
  </si>
  <si>
    <t>MS173</t>
  </si>
  <si>
    <t>MS177</t>
  </si>
  <si>
    <t>MS183</t>
  </si>
  <si>
    <t>MS185</t>
  </si>
  <si>
    <t>MS235A</t>
  </si>
  <si>
    <t>MS237</t>
  </si>
  <si>
    <t>MS239</t>
  </si>
  <si>
    <t>MS241</t>
  </si>
  <si>
    <t>MK85</t>
  </si>
  <si>
    <t>MK87A</t>
  </si>
  <si>
    <t>OM110</t>
  </si>
  <si>
    <t>X1A</t>
  </si>
  <si>
    <t>X3</t>
  </si>
  <si>
    <t>SH164</t>
  </si>
  <si>
    <t>SH166</t>
  </si>
  <si>
    <t>SH168</t>
  </si>
  <si>
    <t>Реквизиты протокола общего собрания собственников помещений 4</t>
  </si>
  <si>
    <t>Дата 4</t>
  </si>
  <si>
    <t>Номер 4</t>
  </si>
  <si>
    <t>Реквизиты протокола общего собрания собственников помещений 5</t>
  </si>
  <si>
    <t>Дата 5</t>
  </si>
  <si>
    <t>Номер 5</t>
  </si>
  <si>
    <r>
      <t>Расходы по коммунальному ресурсу, используемого при содержании общего имущества (</t>
    </r>
    <r>
      <rPr>
        <b/>
        <sz val="11"/>
        <color rgb="FFFF0000"/>
        <rFont val="Calibri"/>
        <family val="2"/>
        <charset val="204"/>
        <scheme val="minor"/>
      </rPr>
      <t>ОДН</t>
    </r>
    <r>
      <rPr>
        <b/>
        <sz val="11"/>
        <color theme="1"/>
        <rFont val="Calibri"/>
        <family val="2"/>
        <charset val="204"/>
        <scheme val="minor"/>
      </rPr>
      <t>)</t>
    </r>
  </si>
  <si>
    <t>Ежемесячно</t>
  </si>
  <si>
    <t>55:36:090204:3068</t>
  </si>
  <si>
    <t>55:36:090109:1084</t>
  </si>
  <si>
    <t>55:36:120301:1087</t>
  </si>
  <si>
    <t>55:36:120301:1005</t>
  </si>
  <si>
    <t>55:36:120301:1079</t>
  </si>
  <si>
    <t>55:36:120301:1081</t>
  </si>
  <si>
    <t>55:36:120301:1074</t>
  </si>
  <si>
    <t>55:36:120301:1075</t>
  </si>
  <si>
    <t>55:36:120301:1076</t>
  </si>
  <si>
    <t>55:36:120301:1077</t>
  </si>
  <si>
    <t>55:36:120301:1080</t>
  </si>
  <si>
    <t>55:36:090109:6162</t>
  </si>
  <si>
    <t>55:36:090204:432</t>
  </si>
  <si>
    <t>55:36:090204:434</t>
  </si>
  <si>
    <t>55:36:090204:492</t>
  </si>
  <si>
    <t>55:36:120304:1090</t>
  </si>
  <si>
    <t>55:36:120304:1086</t>
  </si>
  <si>
    <t>55:36:090204:2143</t>
  </si>
  <si>
    <t>55:36:090109:1010</t>
  </si>
  <si>
    <t>55:36:090204:2131</t>
  </si>
  <si>
    <t>55:36:120301:1072</t>
  </si>
  <si>
    <t>55:36:120301:1073</t>
  </si>
  <si>
    <t>55:36:120301:1408</t>
  </si>
  <si>
    <t>55:36:120304:1084</t>
  </si>
  <si>
    <t>55:36:120304:1081</t>
  </si>
  <si>
    <t>55:36:090204:2141</t>
  </si>
  <si>
    <t>55:36:120304:1089</t>
  </si>
  <si>
    <t>ул. Линия 5-я д.153</t>
  </si>
  <si>
    <t>ул. Линия 6-я д.96</t>
  </si>
  <si>
    <t>ул. Линия 9-я д.139А</t>
  </si>
  <si>
    <t>ул. Линия 11-я д.183</t>
  </si>
  <si>
    <t>ул. Линия 11-я д.185</t>
  </si>
  <si>
    <t>ул. Линия 27-я д.43</t>
  </si>
  <si>
    <t>ул. Линия 27-я д.45</t>
  </si>
  <si>
    <t>ул. Линия 27-я д.47</t>
  </si>
  <si>
    <t>обл. Омская, г. Омск, ул. Линия 5-я, д. 153</t>
  </si>
  <si>
    <t>обл. Омская, г. Омск, ул. Линия 6-я, д. 96</t>
  </si>
  <si>
    <t>обл. Омская, г. Омск, ул. Линия 9-я, д. 139А</t>
  </si>
  <si>
    <t>обл. Омская, г. Омск, ул. Линия 11-я, д. 183</t>
  </si>
  <si>
    <t>обл. Омская, г. Омск, ул. Линия 11-я, д. 185</t>
  </si>
  <si>
    <t>обл. Омская, г. Омск, ул. Линия 27-я, д. 43</t>
  </si>
  <si>
    <t>обл. Омская, г. Омск, ул. Линия 27-я, д. 45</t>
  </si>
  <si>
    <t>обл. Омская, г. Омск, ул. Линия 27-я, д. 47</t>
  </si>
  <si>
    <t>599/80</t>
  </si>
  <si>
    <t>ООО "Партнер-Лифт", ООО "Инжлифтцентр"</t>
  </si>
  <si>
    <t>ул. Масленникова д.179</t>
  </si>
  <si>
    <t>MS179</t>
  </si>
  <si>
    <t>лестничная клетка</t>
  </si>
  <si>
    <t>ОАО междугородной и международной электрической связи "Ростелеком"</t>
  </si>
  <si>
    <t>обл. Омская, г. Омск, ул. Масленникова, д. 179</t>
  </si>
  <si>
    <t>55:36:120301:10</t>
  </si>
  <si>
    <t xml:space="preserve"> </t>
  </si>
  <si>
    <t>ул. Богдана Хмельницкого д.166</t>
  </si>
  <si>
    <t>BX166</t>
  </si>
  <si>
    <t>ДУ(А)-22/2015-06</t>
  </si>
  <si>
    <t>обл. Омская, г. Омск, ул. Богдана Хмельницкого, д. 166</t>
  </si>
  <si>
    <t>55:36:090204:2133</t>
  </si>
  <si>
    <t>ул. Богдана Хмельницкого д.192</t>
  </si>
  <si>
    <t>BX192</t>
  </si>
  <si>
    <t>ДУ(А)-42/2015-06</t>
  </si>
  <si>
    <t>обл. Омская, г. Омск, ул. Богдана Хмельницкого, д. 192</t>
  </si>
  <si>
    <t>55:36:090205:15074</t>
  </si>
  <si>
    <t>ул. Богдана Хмельницкого д.216</t>
  </si>
  <si>
    <t>BX216</t>
  </si>
  <si>
    <t>ДУ(А)-26/2015-06</t>
  </si>
  <si>
    <t>обл. Омская, г. Омск, ул. Богдана Хмельницкого, д. 216</t>
  </si>
  <si>
    <t>55:36:090205:3383</t>
  </si>
  <si>
    <t>ул. Богдана Хмельницкого д.220</t>
  </si>
  <si>
    <t>BX220</t>
  </si>
  <si>
    <t>ДУ(А)-08/2017-01</t>
  </si>
  <si>
    <t>обл. Омская, г. Омск, ул. Богдана Хмельницкого, д. 220</t>
  </si>
  <si>
    <t>55:36:090205:3385</t>
  </si>
  <si>
    <t>ул. Богдана Хмельницкого д.238</t>
  </si>
  <si>
    <t>BX238</t>
  </si>
  <si>
    <t>ДУ(А)-16/2016-05</t>
  </si>
  <si>
    <t>обл. Омская, г. Омск, ул. Богдана Хмельницкого, д. 238</t>
  </si>
  <si>
    <t>55:36:090205:43</t>
  </si>
  <si>
    <t>ул. Бульварная д.4</t>
  </si>
  <si>
    <t>BU4</t>
  </si>
  <si>
    <t>ДУ(А)-12/2017-01</t>
  </si>
  <si>
    <t>обл. Омская, г. Омск, ул. Бульварная, д. 4</t>
  </si>
  <si>
    <t>55:36:090205:3349</t>
  </si>
  <si>
    <t>ул. Бульварная д.4А</t>
  </si>
  <si>
    <t>BU4A</t>
  </si>
  <si>
    <t>ДУ(А)-15/2017-01</t>
  </si>
  <si>
    <t>обл. Омская, г. Омск, ул. Бульварная, д. 4А</t>
  </si>
  <si>
    <t>55:36:090205:3351</t>
  </si>
  <si>
    <t>ул. Бульварная д.11</t>
  </si>
  <si>
    <t>BU11</t>
  </si>
  <si>
    <t>ДУ(А)-31/2015-06</t>
  </si>
  <si>
    <t>обл. Омская, г. Омск, ул. Бульварная, д. 11</t>
  </si>
  <si>
    <t>55:36:090205:15080</t>
  </si>
  <si>
    <t>ул. Бульварная д.13</t>
  </si>
  <si>
    <t>BU13</t>
  </si>
  <si>
    <t>ДУ(А)-24/2015-06</t>
  </si>
  <si>
    <t>обл. Омская, г. Омск, ул. Бульварная, д. 13</t>
  </si>
  <si>
    <t>55:36:090205:15081</t>
  </si>
  <si>
    <t>ул. Бульварная д.15</t>
  </si>
  <si>
    <t>BU15</t>
  </si>
  <si>
    <t>ДУ(А)-21/2015-06</t>
  </si>
  <si>
    <t>обл. Омская, г. Омск, ул. Бульварная, д. 15</t>
  </si>
  <si>
    <t>ул. Бульварная д.36А</t>
  </si>
  <si>
    <t>BU36A</t>
  </si>
  <si>
    <t>ДУ(А)-63/2015-07</t>
  </si>
  <si>
    <t>обл. Омская, г. Омск, ул. Бульварная, д. 36А</t>
  </si>
  <si>
    <t>55:36:090205:15071</t>
  </si>
  <si>
    <t>ул. Бульварная д.40А</t>
  </si>
  <si>
    <t>BU40A</t>
  </si>
  <si>
    <t>ДУ(А)-62/2015-07</t>
  </si>
  <si>
    <t>обл. Омская, г. Омск, ул. Бульварная, д. 40А</t>
  </si>
  <si>
    <t>55:36:090205:15069</t>
  </si>
  <si>
    <t>городок. Военный 16-й д.415</t>
  </si>
  <si>
    <t>16VG415</t>
  </si>
  <si>
    <t>ДУ(А)-14/2016-05</t>
  </si>
  <si>
    <t>обл. Омская, г. Омск, городок. Военный 16-й, д. 415</t>
  </si>
  <si>
    <t>ул. Ипподромная д.12А</t>
  </si>
  <si>
    <t>IP12A</t>
  </si>
  <si>
    <t>ДУ(А)-34/2015-06</t>
  </si>
  <si>
    <t>обл. Омская, г. Омск, ул. Ипподромная, д. 12А</t>
  </si>
  <si>
    <t>55:36:090205:3281</t>
  </si>
  <si>
    <t>ул. Ипподромная д.14</t>
  </si>
  <si>
    <t>IP14</t>
  </si>
  <si>
    <t>ДУ(А)-07/2017-01</t>
  </si>
  <si>
    <t>обл. Омская, г. Омск, ул. Ипподромная, д. 14</t>
  </si>
  <si>
    <t>55:36:090205:15070</t>
  </si>
  <si>
    <t>ул. Ипподромная д.14А</t>
  </si>
  <si>
    <t>IP14A</t>
  </si>
  <si>
    <t>ДУ(А)-16/2015-06</t>
  </si>
  <si>
    <t>обл. Омская, г. Омск, ул. Ипподромная, д. 14А</t>
  </si>
  <si>
    <t>ул. Линия 4-я д.231</t>
  </si>
  <si>
    <t>4L231</t>
  </si>
  <si>
    <t>ДУ(А)-40/2015-06</t>
  </si>
  <si>
    <t>обл. Омская, г. Омск, ул. Линия 4-я, д. 231</t>
  </si>
  <si>
    <t>55:36:090205:3303</t>
  </si>
  <si>
    <t>ул. Линия 4-я д.238</t>
  </si>
  <si>
    <t>4L238</t>
  </si>
  <si>
    <t>ДУ(А)-08/2016-05</t>
  </si>
  <si>
    <t>обл. Омская, г. Омск, ул. Линия 4-я, д. 238</t>
  </si>
  <si>
    <t>55:36:090205:3278</t>
  </si>
  <si>
    <t>ул. Линия 4-я д.238А</t>
  </si>
  <si>
    <t>4L238A</t>
  </si>
  <si>
    <t>ДУ(А)-48/2015-06</t>
  </si>
  <si>
    <t>обл. Омская, г. Омск, ул. Линия 4-я, д. 238А</t>
  </si>
  <si>
    <t>55:36:090205:3298</t>
  </si>
  <si>
    <t>ул. Линия 4-я д.240</t>
  </si>
  <si>
    <t>4L240</t>
  </si>
  <si>
    <t>ДУ(А)-30/2015-06</t>
  </si>
  <si>
    <t>обл. Омская, г. Омск, ул. Линия 4-я, д. 240</t>
  </si>
  <si>
    <t>55:36:090205:3295</t>
  </si>
  <si>
    <t>ул. Линия 4-я д.242</t>
  </si>
  <si>
    <t>4L242</t>
  </si>
  <si>
    <t>ДУ(А)-22/2017-02</t>
  </si>
  <si>
    <t>обл. Омская, г. Омск, ул. Линия 4-я, д. 242</t>
  </si>
  <si>
    <t>55:36:090205:3300</t>
  </si>
  <si>
    <t>ул. Линия 4-я д.244</t>
  </si>
  <si>
    <t>4L244</t>
  </si>
  <si>
    <t>ДУ(А)-10/2017-01</t>
  </si>
  <si>
    <t>обл. Омская, г. Омск, ул. Линия 4-я, д. 244</t>
  </si>
  <si>
    <t>55:36:090205:3294</t>
  </si>
  <si>
    <t>ул. Линия 5-я д.221</t>
  </si>
  <si>
    <t>5L221</t>
  </si>
  <si>
    <t>ДУ(А)-18/2016-12</t>
  </si>
  <si>
    <t>обл. Омская, г. Омск, ул. Линия 5-я, д. 221</t>
  </si>
  <si>
    <t>55:36:090205:3302</t>
  </si>
  <si>
    <t>ул. Линия 5-я д.227</t>
  </si>
  <si>
    <t>5L227</t>
  </si>
  <si>
    <t>ДУ(А)-10/2015-03</t>
  </si>
  <si>
    <t>обл. Омская, г. Омск, ул. Линия 5-я, д. 227</t>
  </si>
  <si>
    <t>55:36:090205:3346</t>
  </si>
  <si>
    <t>ул. Линия 5-я д.231</t>
  </si>
  <si>
    <t>5L231</t>
  </si>
  <si>
    <t>ДУ(А)-19/2017-01</t>
  </si>
  <si>
    <t>обл. Омская, г. Омск, ул. Линия 5-я, д. 231</t>
  </si>
  <si>
    <t>55:36:090205:3299</t>
  </si>
  <si>
    <t>ул. Линия 5-я д.248</t>
  </si>
  <si>
    <t>5L248</t>
  </si>
  <si>
    <t>ДУ(А)-01/2017-01</t>
  </si>
  <si>
    <t>обл. Омская, г. Омск, ул. Линия 5-я, д. 248</t>
  </si>
  <si>
    <t>55:36:090205:3311</t>
  </si>
  <si>
    <t>ул. Линия 5-я д.250</t>
  </si>
  <si>
    <t>5L250</t>
  </si>
  <si>
    <t>ДУ(А)-03/2017-01</t>
  </si>
  <si>
    <t>обл. Омская, г. Омск, ул. Линия 5-я, д. 250</t>
  </si>
  <si>
    <t>55:36:090205:3340</t>
  </si>
  <si>
    <t>ул. Линия 5-я д.252</t>
  </si>
  <si>
    <t>5L252</t>
  </si>
  <si>
    <t>ДУ(А)-35/2015-06</t>
  </si>
  <si>
    <t>обл. Омская, г. Омск, ул. Линия 5-я, д. 252</t>
  </si>
  <si>
    <t>55:36:090205:3344</t>
  </si>
  <si>
    <t>ул. Линия 6-я д.167</t>
  </si>
  <si>
    <t>6L167</t>
  </si>
  <si>
    <t>ДУ(А)-05/2017-01</t>
  </si>
  <si>
    <t>обл. Омская, г. Омск, ул. Линия 6-я, д. 167</t>
  </si>
  <si>
    <t>55:36:090205:3343</t>
  </si>
  <si>
    <t>ул. Линия 6-я д.167А</t>
  </si>
  <si>
    <t>6L167A</t>
  </si>
  <si>
    <t>ДУ(А)-59/2015-06</t>
  </si>
  <si>
    <t>обл. Омская, г. Омск, ул. Линия 6-я, д. 167А</t>
  </si>
  <si>
    <t>55:36:090205:3334</t>
  </si>
  <si>
    <t>ул. Линия 6-я д.167Б</t>
  </si>
  <si>
    <t>6L167B</t>
  </si>
  <si>
    <t>ДУ(А)-24/2017-02</t>
  </si>
  <si>
    <t>обл. Омская, г. Омск, ул. Линия 6-я, д. 167Б</t>
  </si>
  <si>
    <t>55:36:090205:3308</t>
  </si>
  <si>
    <t>ул. Линия 6-я д.168</t>
  </si>
  <si>
    <t>6L168</t>
  </si>
  <si>
    <t>ДУ(А)-02/2017-01</t>
  </si>
  <si>
    <t>обл. Омская, г. Омск, ул. Линия 6-я, д. 168</t>
  </si>
  <si>
    <t>55:36:090205:3357</t>
  </si>
  <si>
    <t>ул. Линия 6-я д.168А</t>
  </si>
  <si>
    <t>6L168A</t>
  </si>
  <si>
    <t>ДУ(А)-11/2015-03</t>
  </si>
  <si>
    <t>обл. Омская, г. Омск, ул. Линия 6-я, д. 168А</t>
  </si>
  <si>
    <t>55:36:090205:3309</t>
  </si>
  <si>
    <t>ул. Линия 6-я д.168Б</t>
  </si>
  <si>
    <t>6L168B</t>
  </si>
  <si>
    <t>ДУ(А)-12/2015-03</t>
  </si>
  <si>
    <t>обл. Омская, г. Омск, ул. Линия 6-я, д. 168Б</t>
  </si>
  <si>
    <t>55:36:090205:3304</t>
  </si>
  <si>
    <t>ул. Линия 6-я д.191</t>
  </si>
  <si>
    <t>6L191</t>
  </si>
  <si>
    <t>ДУ(А)-65/2015-05</t>
  </si>
  <si>
    <t>обл. Омская, г. Омск, ул. Линия 6-я, д. 191</t>
  </si>
  <si>
    <t>55:36:090205:3372</t>
  </si>
  <si>
    <t>ул. Линия 6-я д.193</t>
  </si>
  <si>
    <t>6L193</t>
  </si>
  <si>
    <t>ДУ(А)-41/2015-06</t>
  </si>
  <si>
    <t>обл. Омская, г. Омск, ул. Линия 6-я, д. 193</t>
  </si>
  <si>
    <t>55:36:090205:3389</t>
  </si>
  <si>
    <t>ул. Линия 7-я д.180</t>
  </si>
  <si>
    <t>7L180</t>
  </si>
  <si>
    <t>ДУ(А)-65/2015-07</t>
  </si>
  <si>
    <t>обл. Омская, г. Омск, ул. Линия 7-я, д. 180</t>
  </si>
  <si>
    <t>55:36:090205:15067</t>
  </si>
  <si>
    <t>ул. Линия 7-я д.186</t>
  </si>
  <si>
    <t>7L186</t>
  </si>
  <si>
    <t>ДУ(А)-14/2017-01</t>
  </si>
  <si>
    <t>обл. Омская, г. Омск, ул. Линия 7-я, д. 186</t>
  </si>
  <si>
    <t>55:36:090205:3312</t>
  </si>
  <si>
    <t>ул. Линия 7-я д.227</t>
  </si>
  <si>
    <t>7L227</t>
  </si>
  <si>
    <t>ДУ(А)-19/2015-06</t>
  </si>
  <si>
    <t>обл. Омская, г. Омск, ул. Линия 7-я, д. 227</t>
  </si>
  <si>
    <t>ул. Линия 8-я д.190</t>
  </si>
  <si>
    <t>8L190</t>
  </si>
  <si>
    <t>ДУ(А)-33/2015-06</t>
  </si>
  <si>
    <t>обл. Омская, г. Омск, ул. Линия 8-я, д. 190</t>
  </si>
  <si>
    <t>55:36:090205:3291</t>
  </si>
  <si>
    <t>ул. Линия 8-я д.215</t>
  </si>
  <si>
    <t>8L215</t>
  </si>
  <si>
    <t>ДУ(А)-47/2015-06</t>
  </si>
  <si>
    <t>обл. Омская, г. Омск, ул. Линия 8-я, д. 215</t>
  </si>
  <si>
    <t>55:36:090205:3381</t>
  </si>
  <si>
    <t>ул. Линия 9-я д.165</t>
  </si>
  <si>
    <t>9L165</t>
  </si>
  <si>
    <t>ДУ(А)-56/2015-06</t>
  </si>
  <si>
    <t>обл. Омская, г. Омск, ул. Линия 9-я, д. 165</t>
  </si>
  <si>
    <t>ул. Панфилова д.8</t>
  </si>
  <si>
    <t>PNF8</t>
  </si>
  <si>
    <t>ДУ(А)-23/2017-02</t>
  </si>
  <si>
    <t>обл. Омская, г. Омск, ул. Панфилова, д. 8</t>
  </si>
  <si>
    <t>55:36:090205:3356</t>
  </si>
  <si>
    <t>ул. Панфилова д.10</t>
  </si>
  <si>
    <t>PNF10</t>
  </si>
  <si>
    <t>ДУ(А)-15/2015-03</t>
  </si>
  <si>
    <t>обл. Омская, г. Омск, ул. Панфилова, д. 10</t>
  </si>
  <si>
    <t>55:36:090205:3366</t>
  </si>
  <si>
    <t>ул. Панфилова д.12</t>
  </si>
  <si>
    <t>PNF12</t>
  </si>
  <si>
    <t>ДУ(А)-67/2015-08</t>
  </si>
  <si>
    <t>обл. Омская, г. Омск, ул. Панфилова, д. 12</t>
  </si>
  <si>
    <t>55:36:090205:3368</t>
  </si>
  <si>
    <t>ул. Панфилова д.14</t>
  </si>
  <si>
    <t>PNF14</t>
  </si>
  <si>
    <t>ДУ(А)-21/2017-02</t>
  </si>
  <si>
    <t>обл. Омская, г. Омск, ул. Панфилова, д. 14</t>
  </si>
  <si>
    <t>55:36:090205:3364</t>
  </si>
  <si>
    <t>ул. Транспортная 2-я д.16</t>
  </si>
  <si>
    <t>2TR16</t>
  </si>
  <si>
    <t>ДУ(А)-53/2015-06</t>
  </si>
  <si>
    <t>обл. Омская, г. Омск, ул. Транспортная 2-я, д. 16</t>
  </si>
  <si>
    <t>55:36:090205:3377</t>
  </si>
  <si>
    <t>ул. Транспортная 3-я д.7А</t>
  </si>
  <si>
    <t>3TR7A</t>
  </si>
  <si>
    <t>ул. Транспортная 4-я д.5</t>
  </si>
  <si>
    <t>4TR5</t>
  </si>
  <si>
    <t>ДУ(А)-37/2015-06</t>
  </si>
  <si>
    <t>обл. Омская, г. Омск, ул. Транспортная 4-я, д. 5</t>
  </si>
  <si>
    <t>55:36:090205:3339</t>
  </si>
  <si>
    <t>ул. Транспортная 4-я д.7</t>
  </si>
  <si>
    <t>4TR7</t>
  </si>
  <si>
    <t>ДУ(А)-27/2015-06</t>
  </si>
  <si>
    <t>обл. Омская, г. Омск, ул. Транспортная 4-я, д. 7</t>
  </si>
  <si>
    <t>55:36:090205:3328</t>
  </si>
  <si>
    <t>ул. Транспортная 4-я д.10</t>
  </si>
  <si>
    <t>4TR10</t>
  </si>
  <si>
    <t>ДУ(А)-13/2017-01</t>
  </si>
  <si>
    <t>обл. Омская, г. Омск, ул. Транспортная 4-я, д. 10</t>
  </si>
  <si>
    <t>ул. Транспортная 4-я д.12</t>
  </si>
  <si>
    <t>4TR12</t>
  </si>
  <si>
    <t>ДУ(А)-04/2017-01</t>
  </si>
  <si>
    <t>обл. Омская, г. Омск, ул. Транспортная 4-я, д. 12</t>
  </si>
  <si>
    <t>ул. Учебная д.185</t>
  </si>
  <si>
    <t>UCH185</t>
  </si>
  <si>
    <t>ДУ(А)-09/2016-12</t>
  </si>
  <si>
    <t>обл. Омская, г. Омск, ул. Учебная, д. 185</t>
  </si>
  <si>
    <t>55:36:090205:3363</t>
  </si>
  <si>
    <t>ул. Учебная д.191А</t>
  </si>
  <si>
    <t>UCH191A</t>
  </si>
  <si>
    <t>ДУ(А)-60/2015-07</t>
  </si>
  <si>
    <t>обл. Омская, г. Омск, ул. Учебная, д. 191А</t>
  </si>
  <si>
    <t>55:36:090205:3359</t>
  </si>
  <si>
    <t xml:space="preserve">ул. Учебная д.192 </t>
  </si>
  <si>
    <t>UCH192</t>
  </si>
  <si>
    <t>ДУ(А)-17/2016-04</t>
  </si>
  <si>
    <t>обл. Омская, г. Омск, ул. Учебная, д. 192</t>
  </si>
  <si>
    <t>55:36:090205:3270</t>
  </si>
  <si>
    <t>ул. Учебная д.193</t>
  </si>
  <si>
    <t>UCH193</t>
  </si>
  <si>
    <t>ДУ(А)-26/2017-03</t>
  </si>
  <si>
    <t>обл. Омская, г. Омск, ул. Учебная, д. 193</t>
  </si>
  <si>
    <t>55:36:090205:3354</t>
  </si>
  <si>
    <t xml:space="preserve">ул. Учебная д.193А </t>
  </si>
  <si>
    <t>UCH193A</t>
  </si>
  <si>
    <t>ДУ(А)-15/2016-05</t>
  </si>
  <si>
    <t>обл. Омская, г. Омск, ул. Учебная, д. 193А</t>
  </si>
  <si>
    <t>55:36:090205:3355</t>
  </si>
  <si>
    <t>ул. Учебная д.193Б</t>
  </si>
  <si>
    <t>UCH193B</t>
  </si>
  <si>
    <t>ДУ(А)-21/2016-12</t>
  </si>
  <si>
    <t>обл. Омская, г. Омск, ул. Учебная, д. 193Б</t>
  </si>
  <si>
    <t>55:36:090205:3358</t>
  </si>
  <si>
    <t>ул. Учебная д.195</t>
  </si>
  <si>
    <t>UCH195</t>
  </si>
  <si>
    <t>ДУ(А)-13/2015-03</t>
  </si>
  <si>
    <t>обл. Омская, г. Омск, ул. Учебная, д. 195</t>
  </si>
  <si>
    <t>55:36:090205:3348</t>
  </si>
  <si>
    <t>ул. Учебная д.197</t>
  </si>
  <si>
    <t>UCH197</t>
  </si>
  <si>
    <t>ДУ(А)-25/2017-02</t>
  </si>
  <si>
    <t>обл. Омская, г. Омск, ул. Учебная, д. 197</t>
  </si>
  <si>
    <t>55:36:090205:3353</t>
  </si>
  <si>
    <t>ул. Учебная д.197Б</t>
  </si>
  <si>
    <t>UCH197B</t>
  </si>
  <si>
    <t>ДУ(А)-20/2017-01</t>
  </si>
  <si>
    <t>обл. Омская, г. Омск, ул. Учебная, д. 197Б</t>
  </si>
  <si>
    <t>55:36:090205:3361</t>
  </si>
  <si>
    <t>ул. Учебная д.199А</t>
  </si>
  <si>
    <t>UCH199A</t>
  </si>
  <si>
    <t>ДУ(А)-14/2015-03</t>
  </si>
  <si>
    <t>обл. Омская, г. Омск, ул. Учебная, д. 199А</t>
  </si>
  <si>
    <t>55:36:090205:3367</t>
  </si>
  <si>
    <t>ул. Учебная д.202</t>
  </si>
  <si>
    <t>UCH202</t>
  </si>
  <si>
    <t>ДУ(А)-57/2015-06</t>
  </si>
  <si>
    <t>обл. Омская, г. Омск, ул. Учебная, д. 202</t>
  </si>
  <si>
    <t>55:36:090205:3365</t>
  </si>
  <si>
    <t>ул. Харьковская д.27 к.1</t>
  </si>
  <si>
    <t>XA271</t>
  </si>
  <si>
    <t>ДУ(А)-20/2016-12</t>
  </si>
  <si>
    <t>обл. Омская, г. Омск, ул. Харьковская, д. 27 к. 1</t>
  </si>
  <si>
    <t>55:36:090205:3018</t>
  </si>
  <si>
    <t>ООО" Лифтовая компания"</t>
  </si>
  <si>
    <t>595/80</t>
  </si>
  <si>
    <t>ПО"Полёт" М.В. Хруничеева</t>
  </si>
  <si>
    <t>ИП Лазарев С.Н.</t>
  </si>
  <si>
    <t>9р</t>
  </si>
  <si>
    <t>ООО "ЗапСибТранстелеком"</t>
  </si>
  <si>
    <t>ООО "Новые технологии"</t>
  </si>
  <si>
    <t>ПАО "Мобильные Теле Системы"</t>
  </si>
  <si>
    <t>ООО "Омскподшипник"</t>
  </si>
  <si>
    <t>24р</t>
  </si>
  <si>
    <t>ОАО "Вымпелком"</t>
  </si>
  <si>
    <t>ИП Смалькова С.В.</t>
  </si>
  <si>
    <t>26/р</t>
  </si>
  <si>
    <t>ИП Янковская Т.Ю.</t>
  </si>
  <si>
    <t>30р</t>
  </si>
  <si>
    <t>214Р</t>
  </si>
  <si>
    <t>ООО "Атлантида"</t>
  </si>
  <si>
    <t>ООО "Аллан"</t>
  </si>
  <si>
    <t>1-р</t>
  </si>
  <si>
    <t>Мовсесян К.Р.</t>
  </si>
  <si>
    <t>29р</t>
  </si>
  <si>
    <t>Агаев И.Н.</t>
  </si>
  <si>
    <t>28р</t>
  </si>
  <si>
    <t>придомовая территория</t>
  </si>
  <si>
    <t>Селезнева О.Б.</t>
  </si>
  <si>
    <t>14пр</t>
  </si>
  <si>
    <t>Пантелеев О.Ю.</t>
  </si>
  <si>
    <t>12пр</t>
  </si>
  <si>
    <t>Мелаш А.Г.</t>
  </si>
  <si>
    <t>10пр</t>
  </si>
  <si>
    <t>ДУ(А)-18/2015-06</t>
  </si>
  <si>
    <t>обл. Омская, г. Омск, ул. Транспортная 3-я, д. 7А</t>
  </si>
  <si>
    <t>55:36:090205:3345</t>
  </si>
  <si>
    <t>618/91</t>
  </si>
  <si>
    <t>АО "ОмскРТС"</t>
  </si>
  <si>
    <t>631/92</t>
  </si>
  <si>
    <t>АО "ОмскВодоканал"</t>
  </si>
  <si>
    <t>526/90</t>
  </si>
  <si>
    <t>АО "Омскгоргаз"</t>
  </si>
  <si>
    <t>543/90</t>
  </si>
  <si>
    <t>525/90</t>
  </si>
  <si>
    <t>ИП Кошкарбаев Б.К.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</si>
</sst>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2" fontId="0" fillId="7" borderId="1" xfId="0" applyNumberFormat="1" applyFill="1" applyBorder="1" applyAlignment="1" applyProtection="1">
      <alignment horizontal="center" vertical="center" wrapText="1"/>
      <protection locked="0"/>
    </xf>
    <xf numFmtId="2" fontId="0" fillId="6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14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2" fontId="0" fillId="5" borderId="1" xfId="0" applyNumberForma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4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2" fontId="4" fillId="5" borderId="1" xfId="0" applyNumberFormat="1" applyFont="1" applyFill="1" applyBorder="1" applyAlignment="1" applyProtection="1">
      <alignment horizontal="center" vertical="center" wrapText="1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16" fontId="0" fillId="2" borderId="1" xfId="0" applyNumberForma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1" fillId="3" borderId="12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49" fontId="2" fillId="3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1" fillId="3" borderId="6" xfId="0" applyNumberFormat="1" applyFont="1" applyFill="1" applyBorder="1" applyAlignment="1" applyProtection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4;&#1088;&#1075;&#1072;&#1085;&#1080;&#1079;&#1072;&#1094;&#1080;&#1080;\&#1054;&#1054;&#1054;%20&#1057;&#1080;&#1073;&#1078;&#1080;&#1083;&#1089;&#1077;&#1088;&#1074;&#1080;&#1089;\&#1044;&#1086;&#1075;&#1086;&#1074;&#1086;&#1088;&#1099;%20&#1091;&#1087;&#1088;&#1072;&#1074;&#1083;&#1077;&#1085;&#1080;&#1103;%20&#1054;&#1054;&#1054;%20&#1057;&#1080;&#1073;&#1078;&#1080;&#1083;&#1089;&#1077;&#1088;&#1074;&#1080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4;&#1088;&#1075;&#1072;&#1085;&#1080;&#1079;&#1072;&#1094;&#1080;&#1080;\&#1054;&#1054;&#1054;%20&#1059;&#1050;%20&#1055;&#1072;&#1088;&#1090;&#1085;&#1077;&#1088;-&#1043;&#1072;&#1088;&#1072;&#1085;&#1090;\&#1044;&#1059;%20-%20&#1060;&#1086;&#1088;&#1084;&#1072;%202\PG_f2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4;&#1088;&#1075;&#1072;&#1085;&#1080;&#1079;&#1072;&#1094;&#1080;&#1080;\&#1054;&#1054;&#1054;%20&#1057;&#1080;&#1073;&#1078;&#1080;&#1083;&#1089;&#1077;&#1088;&#1074;&#1080;&#1089;\&#1044;&#1059;%20-%20&#1060;&#1086;&#1088;&#1084;&#1072;%202\AL_f2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C2" t="str">
            <v>20LR2</v>
          </cell>
        </row>
        <row r="3">
          <cell r="C3" t="str">
            <v>20LR206</v>
          </cell>
        </row>
        <row r="4">
          <cell r="C4" t="str">
            <v>20LR208</v>
          </cell>
        </row>
        <row r="5">
          <cell r="C5" t="str">
            <v>20LR210</v>
          </cell>
        </row>
        <row r="6">
          <cell r="C6" t="str">
            <v>20LR250A</v>
          </cell>
        </row>
        <row r="7">
          <cell r="C7" t="str">
            <v>20LR272</v>
          </cell>
        </row>
        <row r="8">
          <cell r="C8" t="str">
            <v>20LR272A</v>
          </cell>
        </row>
        <row r="9">
          <cell r="C9" t="str">
            <v>BX148</v>
          </cell>
        </row>
        <row r="10">
          <cell r="C10" t="str">
            <v>BX156</v>
          </cell>
        </row>
        <row r="11">
          <cell r="C11" t="str">
            <v>BX158</v>
          </cell>
        </row>
        <row r="12">
          <cell r="C12" t="str">
            <v>BX160</v>
          </cell>
        </row>
        <row r="13">
          <cell r="C13" t="str">
            <v>BX166</v>
          </cell>
        </row>
        <row r="14">
          <cell r="C14" t="str">
            <v>BX192</v>
          </cell>
        </row>
        <row r="15">
          <cell r="C15" t="str">
            <v>BX216</v>
          </cell>
        </row>
        <row r="16">
          <cell r="C16" t="str">
            <v>BX220</v>
          </cell>
        </row>
        <row r="17">
          <cell r="C17" t="str">
            <v>BX238</v>
          </cell>
        </row>
        <row r="18">
          <cell r="C18" t="str">
            <v>BU4</v>
          </cell>
        </row>
        <row r="19">
          <cell r="C19" t="str">
            <v>BU4A</v>
          </cell>
        </row>
        <row r="20">
          <cell r="C20" t="str">
            <v>BU11</v>
          </cell>
        </row>
        <row r="21">
          <cell r="C21" t="str">
            <v>BU13</v>
          </cell>
        </row>
        <row r="22">
          <cell r="C22" t="str">
            <v>BU15</v>
          </cell>
        </row>
        <row r="23">
          <cell r="C23" t="str">
            <v>BU36A</v>
          </cell>
        </row>
        <row r="24">
          <cell r="C24" t="str">
            <v>BU40A</v>
          </cell>
        </row>
        <row r="25">
          <cell r="C25" t="str">
            <v>16VG415</v>
          </cell>
        </row>
        <row r="26">
          <cell r="C26" t="str">
            <v>IP12A</v>
          </cell>
        </row>
        <row r="27">
          <cell r="C27" t="str">
            <v>IP14</v>
          </cell>
        </row>
        <row r="28">
          <cell r="C28" t="str">
            <v>IP14A</v>
          </cell>
        </row>
        <row r="29">
          <cell r="C29" t="str">
            <v>KUZ6</v>
          </cell>
        </row>
        <row r="30">
          <cell r="C30" t="str">
            <v>KUZ6A</v>
          </cell>
        </row>
        <row r="31">
          <cell r="C31" t="str">
            <v>KUZ10</v>
          </cell>
        </row>
        <row r="32">
          <cell r="C32" t="str">
            <v>L155</v>
          </cell>
        </row>
        <row r="33">
          <cell r="C33" t="str">
            <v>4L231</v>
          </cell>
        </row>
        <row r="34">
          <cell r="C34" t="str">
            <v>4L238</v>
          </cell>
        </row>
        <row r="35">
          <cell r="C35" t="str">
            <v>4L238A</v>
          </cell>
        </row>
        <row r="36">
          <cell r="C36" t="str">
            <v>4L240</v>
          </cell>
        </row>
        <row r="37">
          <cell r="C37" t="str">
            <v>4L242</v>
          </cell>
        </row>
        <row r="38">
          <cell r="C38" t="str">
            <v>4L244</v>
          </cell>
        </row>
        <row r="39">
          <cell r="C39" t="str">
            <v>5L153</v>
          </cell>
        </row>
        <row r="40">
          <cell r="C40" t="str">
            <v>5L221</v>
          </cell>
        </row>
        <row r="41">
          <cell r="C41" t="str">
            <v>5L227</v>
          </cell>
        </row>
        <row r="42">
          <cell r="C42" t="str">
            <v>5L231</v>
          </cell>
        </row>
        <row r="43">
          <cell r="C43" t="str">
            <v>5L248</v>
          </cell>
        </row>
        <row r="44">
          <cell r="C44" t="str">
            <v>5L250</v>
          </cell>
        </row>
        <row r="45">
          <cell r="C45" t="str">
            <v>5L252</v>
          </cell>
        </row>
        <row r="46">
          <cell r="C46" t="str">
            <v>6L96</v>
          </cell>
        </row>
        <row r="47">
          <cell r="C47" t="str">
            <v>6L167</v>
          </cell>
        </row>
        <row r="48">
          <cell r="C48" t="str">
            <v>6L167A</v>
          </cell>
        </row>
        <row r="49">
          <cell r="C49" t="str">
            <v>6L167B</v>
          </cell>
        </row>
        <row r="50">
          <cell r="C50" t="str">
            <v>6L168</v>
          </cell>
        </row>
        <row r="51">
          <cell r="C51" t="str">
            <v>6L168A</v>
          </cell>
        </row>
        <row r="52">
          <cell r="C52" t="str">
            <v>6L168B</v>
          </cell>
        </row>
        <row r="53">
          <cell r="C53" t="str">
            <v>6L191</v>
          </cell>
        </row>
        <row r="54">
          <cell r="C54" t="str">
            <v>6L193</v>
          </cell>
        </row>
        <row r="55">
          <cell r="C55" t="str">
            <v>7L180</v>
          </cell>
        </row>
        <row r="56">
          <cell r="C56" t="str">
            <v>7L186</v>
          </cell>
        </row>
        <row r="57">
          <cell r="C57" t="str">
            <v>7L227</v>
          </cell>
        </row>
        <row r="58">
          <cell r="C58" t="str">
            <v>8L190</v>
          </cell>
        </row>
        <row r="59">
          <cell r="C59" t="str">
            <v>8L215</v>
          </cell>
        </row>
        <row r="60">
          <cell r="C60" t="str">
            <v>9L139A</v>
          </cell>
        </row>
        <row r="61">
          <cell r="C61" t="str">
            <v>9L165</v>
          </cell>
        </row>
        <row r="62">
          <cell r="C62" t="str">
            <v>11L183</v>
          </cell>
        </row>
        <row r="63">
          <cell r="C63" t="str">
            <v>11L185</v>
          </cell>
        </row>
        <row r="64">
          <cell r="C64" t="str">
            <v>27L43</v>
          </cell>
        </row>
        <row r="65">
          <cell r="C65" t="str">
            <v>27L45</v>
          </cell>
        </row>
        <row r="66">
          <cell r="C66" t="str">
            <v>27L47</v>
          </cell>
        </row>
        <row r="67">
          <cell r="C67" t="str">
            <v>MS17</v>
          </cell>
        </row>
        <row r="68">
          <cell r="C68" t="str">
            <v>MS45</v>
          </cell>
        </row>
        <row r="69">
          <cell r="C69" t="str">
            <v>MS66</v>
          </cell>
        </row>
        <row r="70">
          <cell r="C70" t="str">
            <v>MS165</v>
          </cell>
        </row>
        <row r="71">
          <cell r="C71" t="str">
            <v>MS167</v>
          </cell>
        </row>
        <row r="72">
          <cell r="C72" t="str">
            <v>MS169</v>
          </cell>
        </row>
        <row r="73">
          <cell r="C73" t="str">
            <v>MS173</v>
          </cell>
        </row>
        <row r="74">
          <cell r="C74" t="str">
            <v>MS177</v>
          </cell>
        </row>
        <row r="75">
          <cell r="C75" t="str">
            <v>MS179</v>
          </cell>
        </row>
        <row r="76">
          <cell r="C76" t="str">
            <v>MS183</v>
          </cell>
        </row>
        <row r="77">
          <cell r="C77" t="str">
            <v>MS185</v>
          </cell>
        </row>
        <row r="78">
          <cell r="C78" t="str">
            <v>MS235A</v>
          </cell>
        </row>
        <row r="79">
          <cell r="C79" t="str">
            <v>MS237</v>
          </cell>
        </row>
        <row r="80">
          <cell r="C80" t="str">
            <v>MS239</v>
          </cell>
        </row>
        <row r="81">
          <cell r="C81" t="str">
            <v>MS241</v>
          </cell>
        </row>
        <row r="82">
          <cell r="C82" t="str">
            <v>MK85</v>
          </cell>
        </row>
        <row r="83">
          <cell r="C83" t="str">
            <v>MK87A</v>
          </cell>
        </row>
        <row r="84">
          <cell r="C84" t="str">
            <v>OM110</v>
          </cell>
        </row>
        <row r="85">
          <cell r="C85" t="str">
            <v>PNF8</v>
          </cell>
        </row>
        <row r="86">
          <cell r="C86" t="str">
            <v>PNF10</v>
          </cell>
        </row>
        <row r="87">
          <cell r="C87" t="str">
            <v>PNF12</v>
          </cell>
        </row>
        <row r="88">
          <cell r="C88" t="str">
            <v>PNF14</v>
          </cell>
        </row>
        <row r="89">
          <cell r="C89" t="str">
            <v>2TR16</v>
          </cell>
        </row>
        <row r="90">
          <cell r="C90" t="str">
            <v>3TR7A</v>
          </cell>
        </row>
        <row r="91">
          <cell r="C91" t="str">
            <v>4TR5</v>
          </cell>
        </row>
        <row r="92">
          <cell r="C92" t="str">
            <v>4TR7</v>
          </cell>
        </row>
        <row r="93">
          <cell r="C93" t="str">
            <v>4TR10</v>
          </cell>
        </row>
        <row r="94">
          <cell r="C94" t="str">
            <v>4TR12</v>
          </cell>
        </row>
        <row r="95">
          <cell r="C95" t="str">
            <v>UCH185</v>
          </cell>
        </row>
        <row r="96">
          <cell r="C96" t="str">
            <v>UCH191A</v>
          </cell>
        </row>
        <row r="97">
          <cell r="C97" t="str">
            <v>UCH192</v>
          </cell>
        </row>
        <row r="98">
          <cell r="C98" t="str">
            <v>UCH193</v>
          </cell>
        </row>
        <row r="99">
          <cell r="C99" t="str">
            <v>UCH193A</v>
          </cell>
        </row>
        <row r="100">
          <cell r="C100" t="str">
            <v>UCH193B</v>
          </cell>
        </row>
        <row r="101">
          <cell r="C101" t="str">
            <v>UCH195</v>
          </cell>
        </row>
        <row r="102">
          <cell r="C102" t="str">
            <v>UCH197</v>
          </cell>
        </row>
        <row r="103">
          <cell r="C103" t="str">
            <v>UCH197B</v>
          </cell>
        </row>
        <row r="104">
          <cell r="C104" t="str">
            <v>UCH199A</v>
          </cell>
        </row>
        <row r="105">
          <cell r="C105" t="str">
            <v>UCH202</v>
          </cell>
        </row>
        <row r="106">
          <cell r="C106" t="str">
            <v>XA271</v>
          </cell>
        </row>
        <row r="107">
          <cell r="C107" t="str">
            <v>X1A</v>
          </cell>
        </row>
        <row r="108">
          <cell r="C108" t="str">
            <v>X3</v>
          </cell>
        </row>
        <row r="109">
          <cell r="C109" t="str">
            <v>SH164</v>
          </cell>
        </row>
        <row r="110">
          <cell r="C110" t="str">
            <v>SH166</v>
          </cell>
        </row>
        <row r="111">
          <cell r="C111" t="str">
            <v>SH168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S114"/>
  <sheetViews>
    <sheetView tabSelected="1" workbookViewId="0">
      <pane xSplit="2" topLeftCell="AG1" activePane="topRight" state="frozen"/>
      <selection pane="topRight" activeCell="AK114" sqref="AA5:AK114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10.7109375" style="39" customWidth="1"/>
    <col min="5" max="5" width="40.7109375" style="2" customWidth="1"/>
    <col min="6" max="6" width="10.7109375" style="10" customWidth="1"/>
    <col min="7" max="7" width="10.7109375" style="2" customWidth="1"/>
    <col min="8" max="8" width="10.7109375" style="10" customWidth="1"/>
    <col min="9" max="9" width="18.7109375" style="2" customWidth="1"/>
    <col min="10" max="10" width="48.7109375" style="2" customWidth="1"/>
    <col min="11" max="11" width="60.7109375" style="3" customWidth="1"/>
    <col min="12" max="13" width="10.7109375" style="2" customWidth="1"/>
    <col min="14" max="14" width="12.7109375" style="2" customWidth="1"/>
    <col min="15" max="15" width="18.7109375" style="2" customWidth="1"/>
    <col min="16" max="22" width="10.7109375" style="2" customWidth="1"/>
    <col min="23" max="26" width="10.7109375" style="11" customWidth="1"/>
    <col min="27" max="27" width="16.7109375" style="2" customWidth="1"/>
    <col min="28" max="29" width="10.7109375" style="11" customWidth="1"/>
    <col min="30" max="30" width="10.7109375" style="2" customWidth="1"/>
    <col min="31" max="31" width="10.7109375" style="10" customWidth="1"/>
    <col min="32" max="37" width="12.7109375" style="2" customWidth="1"/>
    <col min="38" max="16384" width="9.140625" style="2"/>
  </cols>
  <sheetData>
    <row r="1" spans="1:45" s="12" customFormat="1" ht="15" customHeight="1" x14ac:dyDescent="0.25">
      <c r="A1" s="66" t="s">
        <v>462</v>
      </c>
      <c r="B1" s="67"/>
      <c r="C1" s="40"/>
      <c r="D1" s="37"/>
      <c r="E1" s="1">
        <f ca="1">TODAY()</f>
        <v>43922</v>
      </c>
      <c r="K1" s="13"/>
    </row>
    <row r="2" spans="1:45" s="15" customFormat="1" ht="45" customHeight="1" x14ac:dyDescent="0.25">
      <c r="A2" s="71" t="s">
        <v>0</v>
      </c>
      <c r="B2" s="68" t="s">
        <v>1</v>
      </c>
      <c r="C2" s="68" t="s">
        <v>585</v>
      </c>
      <c r="D2" s="72" t="s">
        <v>2</v>
      </c>
      <c r="E2" s="73"/>
      <c r="F2" s="73"/>
      <c r="G2" s="73"/>
      <c r="H2" s="73"/>
      <c r="I2" s="74"/>
      <c r="J2" s="14" t="s">
        <v>6</v>
      </c>
      <c r="K2" s="71" t="s">
        <v>8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 t="s">
        <v>26</v>
      </c>
      <c r="AJ2" s="71"/>
      <c r="AK2" s="71"/>
    </row>
    <row r="3" spans="1:45" s="15" customFormat="1" ht="30" customHeight="1" x14ac:dyDescent="0.25">
      <c r="A3" s="71"/>
      <c r="B3" s="69"/>
      <c r="C3" s="69"/>
      <c r="D3" s="68" t="s">
        <v>558</v>
      </c>
      <c r="E3" s="71" t="s">
        <v>30</v>
      </c>
      <c r="F3" s="71"/>
      <c r="G3" s="71"/>
      <c r="H3" s="71" t="s">
        <v>31</v>
      </c>
      <c r="I3" s="71"/>
      <c r="J3" s="71" t="s">
        <v>7</v>
      </c>
      <c r="K3" s="71" t="s">
        <v>9</v>
      </c>
      <c r="L3" s="71" t="s">
        <v>10</v>
      </c>
      <c r="M3" s="71" t="s">
        <v>11</v>
      </c>
      <c r="N3" s="71" t="s">
        <v>12</v>
      </c>
      <c r="O3" s="71" t="s">
        <v>13</v>
      </c>
      <c r="P3" s="71" t="s">
        <v>14</v>
      </c>
      <c r="Q3" s="71"/>
      <c r="R3" s="68" t="s">
        <v>15</v>
      </c>
      <c r="S3" s="68" t="s">
        <v>16</v>
      </c>
      <c r="T3" s="71" t="s">
        <v>17</v>
      </c>
      <c r="U3" s="71"/>
      <c r="V3" s="71"/>
      <c r="W3" s="71" t="s">
        <v>37</v>
      </c>
      <c r="X3" s="71" t="s">
        <v>38</v>
      </c>
      <c r="Y3" s="71" t="s">
        <v>39</v>
      </c>
      <c r="Z3" s="71" t="s">
        <v>40</v>
      </c>
      <c r="AA3" s="71" t="s">
        <v>18</v>
      </c>
      <c r="AB3" s="71" t="s">
        <v>19</v>
      </c>
      <c r="AC3" s="71" t="s">
        <v>20</v>
      </c>
      <c r="AD3" s="71" t="s">
        <v>21</v>
      </c>
      <c r="AE3" s="71" t="s">
        <v>22</v>
      </c>
      <c r="AF3" s="71" t="s">
        <v>23</v>
      </c>
      <c r="AG3" s="71" t="s">
        <v>24</v>
      </c>
      <c r="AH3" s="71" t="s">
        <v>25</v>
      </c>
      <c r="AI3" s="71" t="s">
        <v>27</v>
      </c>
      <c r="AJ3" s="71" t="s">
        <v>28</v>
      </c>
      <c r="AK3" s="71" t="s">
        <v>29</v>
      </c>
    </row>
    <row r="4" spans="1:45" s="15" customFormat="1" ht="135" customHeight="1" x14ac:dyDescent="0.25">
      <c r="A4" s="71"/>
      <c r="B4" s="70"/>
      <c r="C4" s="70"/>
      <c r="D4" s="70"/>
      <c r="E4" s="14" t="s">
        <v>3</v>
      </c>
      <c r="F4" s="14" t="s">
        <v>4</v>
      </c>
      <c r="G4" s="14" t="s">
        <v>5</v>
      </c>
      <c r="H4" s="14" t="s">
        <v>4</v>
      </c>
      <c r="I4" s="14" t="s">
        <v>5</v>
      </c>
      <c r="J4" s="71"/>
      <c r="K4" s="71"/>
      <c r="L4" s="71"/>
      <c r="M4" s="71"/>
      <c r="N4" s="71"/>
      <c r="O4" s="71"/>
      <c r="P4" s="14" t="s">
        <v>32</v>
      </c>
      <c r="Q4" s="14" t="s">
        <v>33</v>
      </c>
      <c r="R4" s="70"/>
      <c r="S4" s="70"/>
      <c r="T4" s="14" t="s">
        <v>34</v>
      </c>
      <c r="U4" s="14" t="s">
        <v>35</v>
      </c>
      <c r="V4" s="14" t="s">
        <v>36</v>
      </c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spans="1:45" ht="15" customHeight="1" x14ac:dyDescent="0.25">
      <c r="A5" s="26">
        <v>1</v>
      </c>
      <c r="B5" s="27" t="s">
        <v>385</v>
      </c>
      <c r="C5" s="27" t="s">
        <v>591</v>
      </c>
      <c r="D5" s="38">
        <v>42003</v>
      </c>
      <c r="E5" s="4" t="s">
        <v>326</v>
      </c>
      <c r="F5" s="1">
        <v>41992</v>
      </c>
      <c r="G5" s="4" t="s">
        <v>334</v>
      </c>
      <c r="H5" s="1">
        <v>42003</v>
      </c>
      <c r="I5" s="4" t="s">
        <v>508</v>
      </c>
      <c r="J5" s="4" t="s">
        <v>327</v>
      </c>
      <c r="K5" s="5" t="s">
        <v>421</v>
      </c>
      <c r="L5" s="4">
        <v>1986</v>
      </c>
      <c r="M5" s="4">
        <v>1986</v>
      </c>
      <c r="N5" s="4" t="s">
        <v>422</v>
      </c>
      <c r="O5" s="4" t="s">
        <v>329</v>
      </c>
      <c r="P5" s="4">
        <v>9</v>
      </c>
      <c r="Q5" s="4">
        <v>9</v>
      </c>
      <c r="R5" s="4">
        <v>4</v>
      </c>
      <c r="S5" s="4">
        <v>4</v>
      </c>
      <c r="T5" s="4">
        <v>144</v>
      </c>
      <c r="U5" s="4">
        <v>144</v>
      </c>
      <c r="V5" s="4">
        <v>0</v>
      </c>
      <c r="W5" s="30">
        <f>X5+Y5+Z5</f>
        <v>9592.2999999999993</v>
      </c>
      <c r="X5" s="6">
        <v>7713.5</v>
      </c>
      <c r="Y5" s="7">
        <v>0</v>
      </c>
      <c r="Z5" s="8">
        <v>1878.8</v>
      </c>
      <c r="AA5" s="4" t="s">
        <v>328</v>
      </c>
      <c r="AB5" s="9">
        <v>4764.1000000000004</v>
      </c>
      <c r="AC5" s="9">
        <v>0</v>
      </c>
      <c r="AD5" s="4" t="s">
        <v>330</v>
      </c>
      <c r="AE5" s="1" t="s">
        <v>330</v>
      </c>
      <c r="AF5" s="4" t="s">
        <v>328</v>
      </c>
      <c r="AG5" s="4" t="s">
        <v>331</v>
      </c>
      <c r="AH5" s="4" t="s">
        <v>328</v>
      </c>
      <c r="AI5" s="4" t="s">
        <v>332</v>
      </c>
      <c r="AJ5" s="4" t="s">
        <v>332</v>
      </c>
      <c r="AK5" s="4" t="s">
        <v>328</v>
      </c>
      <c r="AL5" s="2">
        <f>IF(C5=[1]Лист1!$C2,1,0)</f>
        <v>1</v>
      </c>
      <c r="AM5" s="2">
        <f>IF(C5='2.2'!C3,1,0)</f>
        <v>1</v>
      </c>
      <c r="AN5" s="2">
        <f>IF(C5='2.3'!C3,1,0)</f>
        <v>1</v>
      </c>
      <c r="AO5" s="2">
        <f>IF(C5='2.4'!C4,1,0)</f>
        <v>1</v>
      </c>
      <c r="AP5" s="2">
        <f>IF(C5='2.5'!C5,1,0)</f>
        <v>1</v>
      </c>
      <c r="AQ5" s="2">
        <f>IF(C5='2.6'!C4,1,0)</f>
        <v>1</v>
      </c>
      <c r="AR5" s="2">
        <f>IF(C5='2.7'!C3,1,0)</f>
        <v>1</v>
      </c>
      <c r="AS5" s="2">
        <f>IF(C5='2.8'!C4,1,0)</f>
        <v>1</v>
      </c>
    </row>
    <row r="6" spans="1:45" ht="15" customHeight="1" x14ac:dyDescent="0.25">
      <c r="A6" s="26">
        <v>2</v>
      </c>
      <c r="B6" s="27" t="s">
        <v>386</v>
      </c>
      <c r="C6" s="27" t="s">
        <v>592</v>
      </c>
      <c r="D6" s="38">
        <v>42186</v>
      </c>
      <c r="E6" s="4" t="s">
        <v>326</v>
      </c>
      <c r="F6" s="1">
        <v>42154</v>
      </c>
      <c r="G6" s="4">
        <v>2</v>
      </c>
      <c r="H6" s="1">
        <v>42171</v>
      </c>
      <c r="I6" s="4" t="s">
        <v>509</v>
      </c>
      <c r="J6" s="4" t="s">
        <v>327</v>
      </c>
      <c r="K6" s="5" t="s">
        <v>423</v>
      </c>
      <c r="L6" s="4">
        <v>1985</v>
      </c>
      <c r="M6" s="4">
        <v>1985</v>
      </c>
      <c r="N6" s="4" t="s">
        <v>422</v>
      </c>
      <c r="O6" s="4" t="s">
        <v>329</v>
      </c>
      <c r="P6" s="4">
        <v>9</v>
      </c>
      <c r="Q6" s="4">
        <v>9</v>
      </c>
      <c r="R6" s="4">
        <v>4</v>
      </c>
      <c r="S6" s="4">
        <v>4</v>
      </c>
      <c r="T6" s="4">
        <v>144</v>
      </c>
      <c r="U6" s="4">
        <v>144</v>
      </c>
      <c r="V6" s="4">
        <v>0</v>
      </c>
      <c r="W6" s="30">
        <f t="shared" ref="W6:W69" si="0">X6+Y6+Z6</f>
        <v>9743.2999999999993</v>
      </c>
      <c r="X6" s="6">
        <v>7678.4</v>
      </c>
      <c r="Y6" s="7">
        <v>0</v>
      </c>
      <c r="Z6" s="8">
        <v>2064.9</v>
      </c>
      <c r="AA6" s="4" t="s">
        <v>328</v>
      </c>
      <c r="AB6" s="9">
        <v>4456</v>
      </c>
      <c r="AC6" s="9">
        <v>0</v>
      </c>
      <c r="AD6" s="4" t="s">
        <v>330</v>
      </c>
      <c r="AE6" s="1" t="s">
        <v>330</v>
      </c>
      <c r="AF6" s="4" t="s">
        <v>328</v>
      </c>
      <c r="AG6" s="4" t="s">
        <v>331</v>
      </c>
      <c r="AH6" s="4" t="s">
        <v>328</v>
      </c>
      <c r="AI6" s="4" t="s">
        <v>333</v>
      </c>
      <c r="AJ6" s="4" t="s">
        <v>332</v>
      </c>
      <c r="AK6" s="4" t="s">
        <v>328</v>
      </c>
      <c r="AL6" s="2">
        <f>IF(C6=[1]Лист1!$C3,1,0)</f>
        <v>1</v>
      </c>
      <c r="AM6" s="2">
        <f>IF(C6='2.2'!C4,1,0)</f>
        <v>1</v>
      </c>
      <c r="AN6" s="2">
        <f>IF(C6='2.3'!C4,1,0)</f>
        <v>1</v>
      </c>
      <c r="AO6" s="2">
        <f>IF(C6='2.4'!C5,1,0)</f>
        <v>1</v>
      </c>
      <c r="AP6" s="2">
        <f>IF(C6='2.5'!C6,1,0)</f>
        <v>1</v>
      </c>
      <c r="AQ6" s="2">
        <f>IF(C6='2.6'!C5,1,0)</f>
        <v>1</v>
      </c>
      <c r="AR6" s="2">
        <f>IF(C6='2.7'!C4,1,0)</f>
        <v>1</v>
      </c>
      <c r="AS6" s="2">
        <f>IF(C6='2.8'!C5,1,0)</f>
        <v>1</v>
      </c>
    </row>
    <row r="7" spans="1:45" ht="15" customHeight="1" x14ac:dyDescent="0.25">
      <c r="A7" s="26">
        <v>3</v>
      </c>
      <c r="B7" s="27" t="s">
        <v>387</v>
      </c>
      <c r="C7" s="27" t="s">
        <v>593</v>
      </c>
      <c r="D7" s="38">
        <v>42186</v>
      </c>
      <c r="E7" s="4" t="s">
        <v>326</v>
      </c>
      <c r="F7" s="1">
        <v>42154</v>
      </c>
      <c r="G7" s="4">
        <v>2</v>
      </c>
      <c r="H7" s="1">
        <v>42171</v>
      </c>
      <c r="I7" s="4" t="s">
        <v>510</v>
      </c>
      <c r="J7" s="4" t="s">
        <v>327</v>
      </c>
      <c r="K7" s="5" t="s">
        <v>424</v>
      </c>
      <c r="L7" s="4">
        <v>1986</v>
      </c>
      <c r="M7" s="4">
        <v>1986</v>
      </c>
      <c r="N7" s="4" t="s">
        <v>422</v>
      </c>
      <c r="O7" s="4" t="s">
        <v>329</v>
      </c>
      <c r="P7" s="4">
        <v>9</v>
      </c>
      <c r="Q7" s="4">
        <v>9</v>
      </c>
      <c r="R7" s="4">
        <v>4</v>
      </c>
      <c r="S7" s="4">
        <v>4</v>
      </c>
      <c r="T7" s="4">
        <v>144</v>
      </c>
      <c r="U7" s="4">
        <v>144</v>
      </c>
      <c r="V7" s="4">
        <v>0</v>
      </c>
      <c r="W7" s="30">
        <f t="shared" si="0"/>
        <v>9681.02</v>
      </c>
      <c r="X7" s="6">
        <v>7667.42</v>
      </c>
      <c r="Y7" s="7">
        <v>0</v>
      </c>
      <c r="Z7" s="8">
        <v>2013.6</v>
      </c>
      <c r="AA7" s="4" t="s">
        <v>328</v>
      </c>
      <c r="AB7" s="9">
        <v>5496.1</v>
      </c>
      <c r="AC7" s="9">
        <v>0</v>
      </c>
      <c r="AD7" s="4" t="s">
        <v>330</v>
      </c>
      <c r="AE7" s="1" t="s">
        <v>330</v>
      </c>
      <c r="AF7" s="4" t="s">
        <v>328</v>
      </c>
      <c r="AG7" s="4" t="s">
        <v>331</v>
      </c>
      <c r="AH7" s="4" t="s">
        <v>328</v>
      </c>
      <c r="AI7" s="4" t="s">
        <v>333</v>
      </c>
      <c r="AJ7" s="4" t="s">
        <v>332</v>
      </c>
      <c r="AK7" s="4" t="s">
        <v>328</v>
      </c>
      <c r="AL7" s="2">
        <f>IF(C7=[1]Лист1!$C4,1,0)</f>
        <v>1</v>
      </c>
      <c r="AM7" s="2">
        <f>IF(C7='2.2'!C5,1,0)</f>
        <v>1</v>
      </c>
      <c r="AN7" s="2">
        <f>IF(C7='2.3'!C5,1,0)</f>
        <v>1</v>
      </c>
      <c r="AO7" s="2">
        <f>IF(C7='2.4'!C6,1,0)</f>
        <v>1</v>
      </c>
      <c r="AP7" s="2">
        <f>IF(C7='2.5'!C7,1,0)</f>
        <v>1</v>
      </c>
      <c r="AQ7" s="2">
        <f>IF(C7='2.6'!C6,1,0)</f>
        <v>1</v>
      </c>
      <c r="AR7" s="2">
        <f>IF(C7='2.7'!C5,1,0)</f>
        <v>1</v>
      </c>
      <c r="AS7" s="2">
        <f>IF(C7='2.8'!C6,1,0)</f>
        <v>1</v>
      </c>
    </row>
    <row r="8" spans="1:45" ht="15" customHeight="1" x14ac:dyDescent="0.25">
      <c r="A8" s="26">
        <v>4</v>
      </c>
      <c r="B8" s="27" t="s">
        <v>388</v>
      </c>
      <c r="C8" s="27" t="s">
        <v>594</v>
      </c>
      <c r="D8" s="38">
        <v>42186</v>
      </c>
      <c r="E8" s="4" t="s">
        <v>326</v>
      </c>
      <c r="F8" s="1">
        <v>42185</v>
      </c>
      <c r="G8" s="4">
        <v>2</v>
      </c>
      <c r="H8" s="1">
        <v>42186</v>
      </c>
      <c r="I8" s="4" t="s">
        <v>511</v>
      </c>
      <c r="J8" s="4" t="s">
        <v>327</v>
      </c>
      <c r="K8" s="5" t="s">
        <v>425</v>
      </c>
      <c r="L8" s="4">
        <v>1989</v>
      </c>
      <c r="M8" s="4">
        <v>1989</v>
      </c>
      <c r="N8" s="4" t="s">
        <v>328</v>
      </c>
      <c r="O8" s="4" t="s">
        <v>329</v>
      </c>
      <c r="P8" s="4">
        <v>12</v>
      </c>
      <c r="Q8" s="4">
        <v>12</v>
      </c>
      <c r="R8" s="4">
        <v>4</v>
      </c>
      <c r="S8" s="4">
        <v>8</v>
      </c>
      <c r="T8" s="4">
        <v>239</v>
      </c>
      <c r="U8" s="4">
        <v>238</v>
      </c>
      <c r="V8" s="4">
        <v>1</v>
      </c>
      <c r="W8" s="30">
        <f t="shared" si="0"/>
        <v>16398.21</v>
      </c>
      <c r="X8" s="6">
        <v>12828.51</v>
      </c>
      <c r="Y8" s="7">
        <v>37.9</v>
      </c>
      <c r="Z8" s="8">
        <v>3531.8</v>
      </c>
      <c r="AA8" s="4" t="s">
        <v>328</v>
      </c>
      <c r="AB8" s="9">
        <v>10152.200000000001</v>
      </c>
      <c r="AC8" s="9">
        <v>0</v>
      </c>
      <c r="AD8" s="4" t="s">
        <v>330</v>
      </c>
      <c r="AE8" s="1" t="s">
        <v>330</v>
      </c>
      <c r="AF8" s="4" t="s">
        <v>328</v>
      </c>
      <c r="AG8" s="4" t="s">
        <v>331</v>
      </c>
      <c r="AH8" s="4" t="s">
        <v>328</v>
      </c>
      <c r="AI8" s="4" t="s">
        <v>333</v>
      </c>
      <c r="AJ8" s="4" t="s">
        <v>333</v>
      </c>
      <c r="AK8" s="4" t="s">
        <v>328</v>
      </c>
      <c r="AL8" s="2">
        <f>IF(C8=[1]Лист1!$C5,1,0)</f>
        <v>1</v>
      </c>
      <c r="AM8" s="2">
        <f>IF(C8='2.2'!C6,1,0)</f>
        <v>1</v>
      </c>
      <c r="AN8" s="2">
        <f>IF(C8='2.3'!C6,1,0)</f>
        <v>1</v>
      </c>
      <c r="AO8" s="2">
        <f>IF(C8='2.4'!C7,1,0)</f>
        <v>1</v>
      </c>
      <c r="AP8" s="2">
        <f>IF(C8='2.5'!C8,1,0)</f>
        <v>1</v>
      </c>
      <c r="AQ8" s="2">
        <f>IF(C8='2.6'!C7,1,0)</f>
        <v>1</v>
      </c>
      <c r="AR8" s="2">
        <f>IF(C8='2.7'!C6,1,0)</f>
        <v>1</v>
      </c>
      <c r="AS8" s="2">
        <f>IF(C8='2.8'!C7,1,0)</f>
        <v>1</v>
      </c>
    </row>
    <row r="9" spans="1:45" ht="15" customHeight="1" x14ac:dyDescent="0.25">
      <c r="A9" s="26">
        <v>5</v>
      </c>
      <c r="B9" s="27" t="s">
        <v>389</v>
      </c>
      <c r="C9" s="27" t="s">
        <v>595</v>
      </c>
      <c r="D9" s="38">
        <v>42156</v>
      </c>
      <c r="E9" s="4" t="s">
        <v>326</v>
      </c>
      <c r="F9" s="1">
        <v>42139</v>
      </c>
      <c r="G9" s="4">
        <v>2</v>
      </c>
      <c r="H9" s="1">
        <v>42154</v>
      </c>
      <c r="I9" s="4" t="s">
        <v>512</v>
      </c>
      <c r="J9" s="4" t="s">
        <v>335</v>
      </c>
      <c r="K9" s="5" t="s">
        <v>426</v>
      </c>
      <c r="L9" s="4">
        <v>2005</v>
      </c>
      <c r="M9" s="4">
        <v>2007</v>
      </c>
      <c r="N9" s="4" t="s">
        <v>427</v>
      </c>
      <c r="O9" s="4" t="s">
        <v>329</v>
      </c>
      <c r="P9" s="4">
        <v>5</v>
      </c>
      <c r="Q9" s="4">
        <v>5</v>
      </c>
      <c r="R9" s="4">
        <v>3</v>
      </c>
      <c r="S9" s="4">
        <v>0</v>
      </c>
      <c r="T9" s="4">
        <v>45</v>
      </c>
      <c r="U9" s="4">
        <v>45</v>
      </c>
      <c r="V9" s="4">
        <v>0</v>
      </c>
      <c r="W9" s="30">
        <f t="shared" si="0"/>
        <v>3181.8999999999996</v>
      </c>
      <c r="X9" s="6">
        <v>2253.6999999999998</v>
      </c>
      <c r="Y9" s="7">
        <v>0</v>
      </c>
      <c r="Z9" s="8">
        <v>928.2</v>
      </c>
      <c r="AA9" s="4" t="s">
        <v>642</v>
      </c>
      <c r="AB9" s="9">
        <v>3160</v>
      </c>
      <c r="AC9" s="9">
        <v>0</v>
      </c>
      <c r="AD9" s="4" t="s">
        <v>330</v>
      </c>
      <c r="AE9" s="1" t="s">
        <v>330</v>
      </c>
      <c r="AF9" s="4" t="s">
        <v>328</v>
      </c>
      <c r="AG9" s="4" t="s">
        <v>331</v>
      </c>
      <c r="AH9" s="4" t="s">
        <v>328</v>
      </c>
      <c r="AI9" s="4" t="s">
        <v>332</v>
      </c>
      <c r="AJ9" s="4" t="s">
        <v>332</v>
      </c>
      <c r="AK9" s="4" t="s">
        <v>328</v>
      </c>
      <c r="AL9" s="2">
        <f>IF(C9=[1]Лист1!$C6,1,0)</f>
        <v>1</v>
      </c>
      <c r="AM9" s="2">
        <f>IF(C9='2.2'!C7,1,0)</f>
        <v>1</v>
      </c>
      <c r="AN9" s="2">
        <f>IF(C9='2.3'!C7,1,0)</f>
        <v>1</v>
      </c>
      <c r="AO9" s="2">
        <f>IF(C9='2.4'!C8,1,0)</f>
        <v>1</v>
      </c>
      <c r="AP9" s="2">
        <f>IF(C9='2.5'!C9,1,0)</f>
        <v>1</v>
      </c>
      <c r="AQ9" s="2">
        <f>IF(C9='2.6'!C8,1,0)</f>
        <v>1</v>
      </c>
      <c r="AR9" s="2">
        <f>IF(C9='2.7'!C7,1,0)</f>
        <v>1</v>
      </c>
      <c r="AS9" s="2">
        <f>IF(C9='2.8'!C8,1,0)</f>
        <v>1</v>
      </c>
    </row>
    <row r="10" spans="1:45" ht="15" customHeight="1" x14ac:dyDescent="0.25">
      <c r="A10" s="26">
        <v>6</v>
      </c>
      <c r="B10" s="27" t="s">
        <v>390</v>
      </c>
      <c r="C10" s="27" t="s">
        <v>596</v>
      </c>
      <c r="D10" s="38">
        <v>42156</v>
      </c>
      <c r="E10" s="4" t="s">
        <v>326</v>
      </c>
      <c r="F10" s="1">
        <v>42144</v>
      </c>
      <c r="G10" s="4">
        <v>1</v>
      </c>
      <c r="H10" s="1">
        <v>42154</v>
      </c>
      <c r="I10" s="4" t="s">
        <v>513</v>
      </c>
      <c r="J10" s="4" t="s">
        <v>327</v>
      </c>
      <c r="K10" s="5" t="s">
        <v>428</v>
      </c>
      <c r="L10" s="4">
        <v>1961</v>
      </c>
      <c r="M10" s="4">
        <v>1961</v>
      </c>
      <c r="N10" s="4" t="s">
        <v>328</v>
      </c>
      <c r="O10" s="4" t="s">
        <v>329</v>
      </c>
      <c r="P10" s="4">
        <v>3</v>
      </c>
      <c r="Q10" s="4">
        <v>3</v>
      </c>
      <c r="R10" s="4">
        <v>3</v>
      </c>
      <c r="S10" s="4">
        <v>0</v>
      </c>
      <c r="T10" s="4">
        <v>36</v>
      </c>
      <c r="U10" s="4">
        <v>36</v>
      </c>
      <c r="V10" s="4">
        <v>0</v>
      </c>
      <c r="W10" s="30">
        <f t="shared" si="0"/>
        <v>2072.8000000000002</v>
      </c>
      <c r="X10" s="6">
        <v>1459.4</v>
      </c>
      <c r="Y10" s="7">
        <v>0</v>
      </c>
      <c r="Z10" s="8">
        <v>613.4</v>
      </c>
      <c r="AA10" s="4" t="s">
        <v>644</v>
      </c>
      <c r="AB10" s="9">
        <v>2115</v>
      </c>
      <c r="AC10" s="9">
        <v>0</v>
      </c>
      <c r="AD10" s="4" t="s">
        <v>330</v>
      </c>
      <c r="AE10" s="1" t="s">
        <v>330</v>
      </c>
      <c r="AF10" s="4" t="s">
        <v>328</v>
      </c>
      <c r="AG10" s="4" t="s">
        <v>331</v>
      </c>
      <c r="AH10" s="4" t="s">
        <v>328</v>
      </c>
      <c r="AI10" s="4" t="s">
        <v>332</v>
      </c>
      <c r="AJ10" s="4" t="s">
        <v>332</v>
      </c>
      <c r="AK10" s="4" t="s">
        <v>328</v>
      </c>
      <c r="AL10" s="2">
        <f>IF(C10=[1]Лист1!$C7,1,0)</f>
        <v>1</v>
      </c>
      <c r="AM10" s="2">
        <f>IF(C10='2.2'!C8,1,0)</f>
        <v>1</v>
      </c>
      <c r="AN10" s="2">
        <f>IF(C10='2.3'!C8,1,0)</f>
        <v>1</v>
      </c>
      <c r="AO10" s="2">
        <f>IF(C10='2.4'!C9,1,0)</f>
        <v>1</v>
      </c>
      <c r="AP10" s="2">
        <f>IF(C10='2.5'!C10,1,0)</f>
        <v>1</v>
      </c>
      <c r="AQ10" s="2">
        <f>IF(C10='2.6'!C9,1,0)</f>
        <v>1</v>
      </c>
      <c r="AR10" s="2">
        <f>IF(C10='2.7'!C8,1,0)</f>
        <v>1</v>
      </c>
      <c r="AS10" s="2">
        <f>IF(C10='2.8'!C9,1,0)</f>
        <v>1</v>
      </c>
    </row>
    <row r="11" spans="1:45" ht="15" customHeight="1" x14ac:dyDescent="0.25">
      <c r="A11" s="26">
        <v>7</v>
      </c>
      <c r="B11" s="27" t="s">
        <v>391</v>
      </c>
      <c r="C11" s="27" t="s">
        <v>597</v>
      </c>
      <c r="D11" s="38">
        <v>42156</v>
      </c>
      <c r="E11" s="4" t="s">
        <v>326</v>
      </c>
      <c r="F11" s="1">
        <v>42144</v>
      </c>
      <c r="G11" s="4">
        <v>1</v>
      </c>
      <c r="H11" s="1">
        <v>42154</v>
      </c>
      <c r="I11" s="4" t="s">
        <v>514</v>
      </c>
      <c r="J11" s="4" t="s">
        <v>327</v>
      </c>
      <c r="K11" s="5" t="s">
        <v>429</v>
      </c>
      <c r="L11" s="4">
        <v>1961</v>
      </c>
      <c r="M11" s="4">
        <v>1961</v>
      </c>
      <c r="N11" s="4" t="s">
        <v>328</v>
      </c>
      <c r="O11" s="4" t="s">
        <v>329</v>
      </c>
      <c r="P11" s="4">
        <v>3</v>
      </c>
      <c r="Q11" s="4">
        <v>3</v>
      </c>
      <c r="R11" s="4">
        <v>2</v>
      </c>
      <c r="S11" s="4">
        <v>0</v>
      </c>
      <c r="T11" s="4">
        <v>24</v>
      </c>
      <c r="U11" s="4">
        <v>24</v>
      </c>
      <c r="V11" s="4">
        <v>0</v>
      </c>
      <c r="W11" s="30">
        <f t="shared" si="0"/>
        <v>1381</v>
      </c>
      <c r="X11" s="6">
        <v>919.1</v>
      </c>
      <c r="Y11" s="7">
        <v>0</v>
      </c>
      <c r="Z11" s="8">
        <v>461.9</v>
      </c>
      <c r="AA11" s="4" t="s">
        <v>645</v>
      </c>
      <c r="AB11" s="9">
        <v>1519</v>
      </c>
      <c r="AC11" s="9">
        <v>0</v>
      </c>
      <c r="AD11" s="4" t="s">
        <v>330</v>
      </c>
      <c r="AE11" s="1" t="s">
        <v>330</v>
      </c>
      <c r="AF11" s="4" t="s">
        <v>328</v>
      </c>
      <c r="AG11" s="4" t="s">
        <v>331</v>
      </c>
      <c r="AH11" s="4" t="s">
        <v>328</v>
      </c>
      <c r="AI11" s="4" t="s">
        <v>332</v>
      </c>
      <c r="AJ11" s="4" t="s">
        <v>332</v>
      </c>
      <c r="AK11" s="4" t="s">
        <v>328</v>
      </c>
      <c r="AL11" s="2">
        <f>IF(C11=[1]Лист1!$C8,1,0)</f>
        <v>1</v>
      </c>
      <c r="AM11" s="2">
        <f>IF(C11='2.2'!C9,1,0)</f>
        <v>1</v>
      </c>
      <c r="AN11" s="2">
        <f>IF(C11='2.3'!C9,1,0)</f>
        <v>1</v>
      </c>
      <c r="AO11" s="2">
        <f>IF(C11='2.4'!C10,1,0)</f>
        <v>1</v>
      </c>
      <c r="AP11" s="2">
        <f>IF(C11='2.5'!C11,1,0)</f>
        <v>1</v>
      </c>
      <c r="AQ11" s="2">
        <f>IF(C11='2.6'!C10,1,0)</f>
        <v>1</v>
      </c>
      <c r="AR11" s="2">
        <f>IF(C11='2.7'!C9,1,0)</f>
        <v>1</v>
      </c>
      <c r="AS11" s="2">
        <f>IF(C11='2.8'!C10,1,0)</f>
        <v>1</v>
      </c>
    </row>
    <row r="12" spans="1:45" ht="15" customHeight="1" x14ac:dyDescent="0.25">
      <c r="A12" s="26">
        <v>8</v>
      </c>
      <c r="B12" s="27" t="s">
        <v>392</v>
      </c>
      <c r="C12" s="27" t="s">
        <v>601</v>
      </c>
      <c r="D12" s="38">
        <v>42135</v>
      </c>
      <c r="E12" s="4" t="s">
        <v>326</v>
      </c>
      <c r="F12" s="1">
        <v>42125</v>
      </c>
      <c r="G12" s="4">
        <v>2</v>
      </c>
      <c r="H12" s="1">
        <v>42125</v>
      </c>
      <c r="I12" s="4" t="s">
        <v>518</v>
      </c>
      <c r="J12" s="4" t="s">
        <v>327</v>
      </c>
      <c r="K12" s="5" t="s">
        <v>430</v>
      </c>
      <c r="L12" s="4">
        <v>1948</v>
      </c>
      <c r="M12" s="4">
        <v>1948</v>
      </c>
      <c r="N12" s="4" t="s">
        <v>328</v>
      </c>
      <c r="O12" s="4" t="s">
        <v>329</v>
      </c>
      <c r="P12" s="4">
        <v>4</v>
      </c>
      <c r="Q12" s="4">
        <v>4</v>
      </c>
      <c r="R12" s="4">
        <v>3</v>
      </c>
      <c r="S12" s="4">
        <v>0</v>
      </c>
      <c r="T12" s="4">
        <v>48</v>
      </c>
      <c r="U12" s="4">
        <v>48</v>
      </c>
      <c r="V12" s="4">
        <v>1</v>
      </c>
      <c r="W12" s="30">
        <f t="shared" si="0"/>
        <v>2944.1</v>
      </c>
      <c r="X12" s="6">
        <v>1994.7</v>
      </c>
      <c r="Y12" s="7">
        <v>56</v>
      </c>
      <c r="Z12" s="8">
        <v>893.4</v>
      </c>
      <c r="AA12" s="4" t="s">
        <v>650</v>
      </c>
      <c r="AB12" s="9">
        <v>1256</v>
      </c>
      <c r="AC12" s="9">
        <v>0</v>
      </c>
      <c r="AD12" s="4" t="s">
        <v>330</v>
      </c>
      <c r="AE12" s="1" t="s">
        <v>330</v>
      </c>
      <c r="AF12" s="4" t="s">
        <v>328</v>
      </c>
      <c r="AG12" s="4" t="s">
        <v>331</v>
      </c>
      <c r="AH12" s="4" t="s">
        <v>328</v>
      </c>
      <c r="AI12" s="4" t="s">
        <v>332</v>
      </c>
      <c r="AJ12" s="4" t="s">
        <v>332</v>
      </c>
      <c r="AK12" s="4" t="s">
        <v>328</v>
      </c>
      <c r="AL12" s="2">
        <f>IF(C12=[1]Лист1!$C9,1,0)</f>
        <v>1</v>
      </c>
      <c r="AM12" s="2">
        <f>IF(C12='2.2'!C10,1,0)</f>
        <v>1</v>
      </c>
      <c r="AN12" s="2">
        <f>IF(C12='2.3'!C10,1,0)</f>
        <v>1</v>
      </c>
      <c r="AO12" s="2">
        <f>IF(C12='2.4'!C11,1,0)</f>
        <v>1</v>
      </c>
      <c r="AP12" s="2">
        <f>IF(C12='2.5'!C12,1,0)</f>
        <v>1</v>
      </c>
      <c r="AQ12" s="2">
        <f>IF(C12='2.6'!C11,1,0)</f>
        <v>1</v>
      </c>
      <c r="AR12" s="2">
        <f>IF(C12='2.7'!C10,1,0)</f>
        <v>1</v>
      </c>
      <c r="AS12" s="2">
        <f>IF(C12='2.8'!C11,1,0)</f>
        <v>1</v>
      </c>
    </row>
    <row r="13" spans="1:45" ht="15" customHeight="1" x14ac:dyDescent="0.25">
      <c r="A13" s="26">
        <v>9</v>
      </c>
      <c r="B13" s="27" t="s">
        <v>393</v>
      </c>
      <c r="C13" s="27" t="s">
        <v>602</v>
      </c>
      <c r="D13" s="38">
        <v>42156</v>
      </c>
      <c r="E13" s="4" t="s">
        <v>326</v>
      </c>
      <c r="F13" s="1">
        <v>42144</v>
      </c>
      <c r="G13" s="4">
        <v>1</v>
      </c>
      <c r="H13" s="1">
        <v>42156</v>
      </c>
      <c r="I13" s="4" t="s">
        <v>519</v>
      </c>
      <c r="J13" s="4" t="s">
        <v>327</v>
      </c>
      <c r="K13" s="5" t="s">
        <v>431</v>
      </c>
      <c r="L13" s="4">
        <v>1950</v>
      </c>
      <c r="M13" s="4">
        <v>1950</v>
      </c>
      <c r="N13" s="4" t="s">
        <v>328</v>
      </c>
      <c r="O13" s="4" t="s">
        <v>329</v>
      </c>
      <c r="P13" s="4">
        <v>3</v>
      </c>
      <c r="Q13" s="4">
        <v>3</v>
      </c>
      <c r="R13" s="4">
        <v>3</v>
      </c>
      <c r="S13" s="4">
        <v>0</v>
      </c>
      <c r="T13" s="4">
        <v>38</v>
      </c>
      <c r="U13" s="4">
        <v>36</v>
      </c>
      <c r="V13" s="4">
        <v>2</v>
      </c>
      <c r="W13" s="30">
        <f t="shared" si="0"/>
        <v>2355.5</v>
      </c>
      <c r="X13" s="6">
        <v>1437.7</v>
      </c>
      <c r="Y13" s="7">
        <v>89.3</v>
      </c>
      <c r="Z13" s="8">
        <v>828.5</v>
      </c>
      <c r="AA13" s="4" t="s">
        <v>651</v>
      </c>
      <c r="AB13" s="9">
        <v>2495</v>
      </c>
      <c r="AC13" s="9">
        <v>0</v>
      </c>
      <c r="AD13" s="4" t="s">
        <v>330</v>
      </c>
      <c r="AE13" s="1" t="s">
        <v>330</v>
      </c>
      <c r="AF13" s="4" t="s">
        <v>328</v>
      </c>
      <c r="AG13" s="4" t="s">
        <v>331</v>
      </c>
      <c r="AH13" s="4" t="s">
        <v>328</v>
      </c>
      <c r="AI13" s="4" t="s">
        <v>332</v>
      </c>
      <c r="AJ13" s="4" t="s">
        <v>332</v>
      </c>
      <c r="AK13" s="4" t="s">
        <v>328</v>
      </c>
      <c r="AL13" s="2">
        <f>IF(C13=[1]Лист1!$C10,1,0)</f>
        <v>1</v>
      </c>
      <c r="AM13" s="2">
        <f>IF(C13='2.2'!C11,1,0)</f>
        <v>1</v>
      </c>
      <c r="AN13" s="2">
        <f>IF(C13='2.3'!C11,1,0)</f>
        <v>1</v>
      </c>
      <c r="AO13" s="2">
        <f>IF(C13='2.4'!C12,1,0)</f>
        <v>1</v>
      </c>
      <c r="AP13" s="2">
        <f>IF(C13='2.5'!C13,1,0)</f>
        <v>1</v>
      </c>
      <c r="AQ13" s="2">
        <f>IF(C13='2.6'!C12,1,0)</f>
        <v>1</v>
      </c>
      <c r="AR13" s="2">
        <f>IF(C13='2.7'!C11,1,0)</f>
        <v>1</v>
      </c>
      <c r="AS13" s="2">
        <f>IF(C13='2.8'!C12,1,0)</f>
        <v>1</v>
      </c>
    </row>
    <row r="14" spans="1:45" ht="15" customHeight="1" x14ac:dyDescent="0.25">
      <c r="A14" s="26">
        <v>10</v>
      </c>
      <c r="B14" s="27" t="s">
        <v>394</v>
      </c>
      <c r="C14" s="27" t="s">
        <v>603</v>
      </c>
      <c r="D14" s="38">
        <v>42156</v>
      </c>
      <c r="E14" s="4" t="s">
        <v>326</v>
      </c>
      <c r="F14" s="1">
        <v>42134</v>
      </c>
      <c r="G14" s="4">
        <v>2</v>
      </c>
      <c r="H14" s="1">
        <v>42154</v>
      </c>
      <c r="I14" s="4" t="s">
        <v>520</v>
      </c>
      <c r="J14" s="4" t="s">
        <v>327</v>
      </c>
      <c r="K14" s="5" t="s">
        <v>432</v>
      </c>
      <c r="L14" s="4">
        <v>1949</v>
      </c>
      <c r="M14" s="4">
        <v>1949</v>
      </c>
      <c r="N14" s="4" t="s">
        <v>328</v>
      </c>
      <c r="O14" s="4" t="s">
        <v>329</v>
      </c>
      <c r="P14" s="4">
        <v>2</v>
      </c>
      <c r="Q14" s="4">
        <v>2</v>
      </c>
      <c r="R14" s="4">
        <v>2</v>
      </c>
      <c r="S14" s="4">
        <v>0</v>
      </c>
      <c r="T14" s="4">
        <v>16</v>
      </c>
      <c r="U14" s="4">
        <v>9</v>
      </c>
      <c r="V14" s="4">
        <v>7</v>
      </c>
      <c r="W14" s="30">
        <f t="shared" si="0"/>
        <v>794.2</v>
      </c>
      <c r="X14" s="6">
        <v>395.1</v>
      </c>
      <c r="Y14" s="7">
        <v>317</v>
      </c>
      <c r="Z14" s="8">
        <v>82.1</v>
      </c>
      <c r="AA14" s="4" t="s">
        <v>653</v>
      </c>
      <c r="AB14" s="9">
        <v>825</v>
      </c>
      <c r="AC14" s="9">
        <v>0</v>
      </c>
      <c r="AD14" s="4" t="s">
        <v>330</v>
      </c>
      <c r="AE14" s="1" t="s">
        <v>330</v>
      </c>
      <c r="AF14" s="4" t="s">
        <v>328</v>
      </c>
      <c r="AG14" s="4" t="s">
        <v>331</v>
      </c>
      <c r="AH14" s="4" t="s">
        <v>328</v>
      </c>
      <c r="AI14" s="4" t="s">
        <v>332</v>
      </c>
      <c r="AJ14" s="4" t="s">
        <v>332</v>
      </c>
      <c r="AK14" s="4" t="s">
        <v>328</v>
      </c>
      <c r="AL14" s="2">
        <f>IF(C14=[1]Лист1!$C11,1,0)</f>
        <v>1</v>
      </c>
      <c r="AM14" s="2">
        <f>IF(C14='2.2'!C12,1,0)</f>
        <v>1</v>
      </c>
      <c r="AN14" s="2">
        <f>IF(C14='2.3'!C12,1,0)</f>
        <v>1</v>
      </c>
      <c r="AO14" s="2">
        <f>IF(C14='2.4'!C13,1,0)</f>
        <v>1</v>
      </c>
      <c r="AP14" s="2">
        <f>IF(C14='2.5'!C14,1,0)</f>
        <v>1</v>
      </c>
      <c r="AQ14" s="2">
        <f>IF(C14='2.6'!C13,1,0)</f>
        <v>1</v>
      </c>
      <c r="AR14" s="2">
        <f>IF(C14='2.7'!C12,1,0)</f>
        <v>1</v>
      </c>
      <c r="AS14" s="2">
        <f>IF(C14='2.8'!C13,1,0)</f>
        <v>1</v>
      </c>
    </row>
    <row r="15" spans="1:45" ht="15" customHeight="1" x14ac:dyDescent="0.25">
      <c r="A15" s="26">
        <v>11</v>
      </c>
      <c r="B15" s="27" t="s">
        <v>395</v>
      </c>
      <c r="C15" s="27" t="s">
        <v>604</v>
      </c>
      <c r="D15" s="38">
        <v>42156</v>
      </c>
      <c r="E15" s="4" t="s">
        <v>326</v>
      </c>
      <c r="F15" s="1">
        <v>42149</v>
      </c>
      <c r="G15" s="4">
        <v>2</v>
      </c>
      <c r="H15" s="1">
        <v>42150</v>
      </c>
      <c r="I15" s="4" t="s">
        <v>521</v>
      </c>
      <c r="J15" s="4" t="s">
        <v>327</v>
      </c>
      <c r="K15" s="5" t="s">
        <v>433</v>
      </c>
      <c r="L15" s="4">
        <v>1950</v>
      </c>
      <c r="M15" s="4">
        <v>1950</v>
      </c>
      <c r="N15" s="4" t="s">
        <v>328</v>
      </c>
      <c r="O15" s="4" t="s">
        <v>329</v>
      </c>
      <c r="P15" s="4">
        <v>5</v>
      </c>
      <c r="Q15" s="4">
        <v>4</v>
      </c>
      <c r="R15" s="4">
        <v>6</v>
      </c>
      <c r="S15" s="4">
        <v>0</v>
      </c>
      <c r="T15" s="4">
        <v>58</v>
      </c>
      <c r="U15" s="4">
        <v>58</v>
      </c>
      <c r="V15" s="4">
        <v>10</v>
      </c>
      <c r="W15" s="30">
        <f t="shared" si="0"/>
        <v>6355.9</v>
      </c>
      <c r="X15" s="6">
        <v>3438</v>
      </c>
      <c r="Y15" s="7">
        <v>1282.4000000000001</v>
      </c>
      <c r="Z15" s="8">
        <v>1635.5</v>
      </c>
      <c r="AA15" s="4" t="s">
        <v>652</v>
      </c>
      <c r="AB15" s="9">
        <v>2799</v>
      </c>
      <c r="AC15" s="9">
        <v>0</v>
      </c>
      <c r="AD15" s="4" t="s">
        <v>330</v>
      </c>
      <c r="AE15" s="1" t="s">
        <v>330</v>
      </c>
      <c r="AF15" s="4" t="s">
        <v>328</v>
      </c>
      <c r="AG15" s="4" t="s">
        <v>331</v>
      </c>
      <c r="AH15" s="4" t="s">
        <v>328</v>
      </c>
      <c r="AI15" s="4" t="s">
        <v>332</v>
      </c>
      <c r="AJ15" s="4" t="s">
        <v>332</v>
      </c>
      <c r="AK15" s="4" t="s">
        <v>328</v>
      </c>
      <c r="AL15" s="2">
        <f>IF(C15=[1]Лист1!$C12,1,0)</f>
        <v>1</v>
      </c>
      <c r="AM15" s="2">
        <f>IF(C15='2.2'!C13,1,0)</f>
        <v>1</v>
      </c>
      <c r="AN15" s="2">
        <f>IF(C15='2.3'!C13,1,0)</f>
        <v>1</v>
      </c>
      <c r="AO15" s="2">
        <f>IF(C15='2.4'!C14,1,0)</f>
        <v>1</v>
      </c>
      <c r="AP15" s="2">
        <f>IF(C15='2.5'!C15,1,0)</f>
        <v>1</v>
      </c>
      <c r="AQ15" s="2">
        <f>IF(C15='2.6'!C14,1,0)</f>
        <v>1</v>
      </c>
      <c r="AR15" s="2">
        <f>IF(C15='2.7'!C13,1,0)</f>
        <v>1</v>
      </c>
      <c r="AS15" s="2">
        <f>IF(C15='2.8'!C14,1,0)</f>
        <v>1</v>
      </c>
    </row>
    <row r="16" spans="1:45" ht="15" customHeight="1" x14ac:dyDescent="0.25">
      <c r="A16" s="26">
        <v>12</v>
      </c>
      <c r="B16" s="27" t="s">
        <v>691</v>
      </c>
      <c r="C16" s="27" t="s">
        <v>692</v>
      </c>
      <c r="D16" s="38">
        <v>42156</v>
      </c>
      <c r="E16" s="4" t="s">
        <v>326</v>
      </c>
      <c r="F16" s="1">
        <v>42134</v>
      </c>
      <c r="G16" s="4">
        <v>2</v>
      </c>
      <c r="H16" s="1">
        <v>42150</v>
      </c>
      <c r="I16" s="4" t="s">
        <v>693</v>
      </c>
      <c r="J16" s="4" t="s">
        <v>327</v>
      </c>
      <c r="K16" s="5" t="s">
        <v>694</v>
      </c>
      <c r="L16" s="4">
        <v>1949</v>
      </c>
      <c r="M16" s="4">
        <v>1949</v>
      </c>
      <c r="N16" s="4" t="s">
        <v>328</v>
      </c>
      <c r="O16" s="4" t="s">
        <v>329</v>
      </c>
      <c r="P16" s="4">
        <v>4</v>
      </c>
      <c r="Q16" s="4">
        <v>4</v>
      </c>
      <c r="R16" s="4">
        <v>3</v>
      </c>
      <c r="S16" s="4">
        <v>0</v>
      </c>
      <c r="T16" s="4">
        <v>48</v>
      </c>
      <c r="U16" s="4">
        <v>44</v>
      </c>
      <c r="V16" s="4">
        <v>4</v>
      </c>
      <c r="W16" s="30">
        <f t="shared" si="0"/>
        <v>2895.2999999999997</v>
      </c>
      <c r="X16" s="6">
        <v>1906.8</v>
      </c>
      <c r="Y16" s="7">
        <v>112.1</v>
      </c>
      <c r="Z16" s="8">
        <v>876.4</v>
      </c>
      <c r="AA16" s="4" t="s">
        <v>695</v>
      </c>
      <c r="AB16" s="9">
        <v>1963</v>
      </c>
      <c r="AC16" s="9">
        <v>0</v>
      </c>
      <c r="AD16" s="4" t="s">
        <v>330</v>
      </c>
      <c r="AE16" s="1" t="s">
        <v>330</v>
      </c>
      <c r="AF16" s="4" t="s">
        <v>328</v>
      </c>
      <c r="AG16" s="4" t="s">
        <v>331</v>
      </c>
      <c r="AH16" s="4" t="s">
        <v>328</v>
      </c>
      <c r="AI16" s="4" t="s">
        <v>333</v>
      </c>
      <c r="AJ16" s="4" t="s">
        <v>332</v>
      </c>
      <c r="AK16" s="4" t="s">
        <v>328</v>
      </c>
      <c r="AL16" s="2">
        <f>IF(C16=[1]Лист1!$C13,1,0)</f>
        <v>1</v>
      </c>
      <c r="AM16" s="2">
        <f>IF(C16='2.2'!C14,1,0)</f>
        <v>1</v>
      </c>
      <c r="AN16" s="2">
        <f>IF(C16='2.3'!C14,1,0)</f>
        <v>1</v>
      </c>
      <c r="AO16" s="2">
        <f>IF(C16='2.4'!C15,1,0)</f>
        <v>1</v>
      </c>
      <c r="AP16" s="2">
        <f>IF(C16='2.5'!C16,1,0)</f>
        <v>1</v>
      </c>
      <c r="AQ16" s="2">
        <f>IF(C16='2.6'!C15,1,0)</f>
        <v>1</v>
      </c>
      <c r="AR16" s="2">
        <f>IF(C16='2.7'!C14,1,0)</f>
        <v>1</v>
      </c>
      <c r="AS16" s="2">
        <f>IF(C16='2.8'!C15,1,0)</f>
        <v>1</v>
      </c>
    </row>
    <row r="17" spans="1:45" ht="15" customHeight="1" x14ac:dyDescent="0.25">
      <c r="A17" s="26">
        <v>13</v>
      </c>
      <c r="B17" s="27" t="s">
        <v>696</v>
      </c>
      <c r="C17" s="27" t="s">
        <v>697</v>
      </c>
      <c r="D17" s="38">
        <v>42156</v>
      </c>
      <c r="E17" s="4" t="s">
        <v>326</v>
      </c>
      <c r="F17" s="1">
        <v>42154</v>
      </c>
      <c r="G17" s="4">
        <v>2</v>
      </c>
      <c r="H17" s="1">
        <v>42154</v>
      </c>
      <c r="I17" s="4" t="s">
        <v>698</v>
      </c>
      <c r="J17" s="4" t="s">
        <v>327</v>
      </c>
      <c r="K17" s="5" t="s">
        <v>699</v>
      </c>
      <c r="L17" s="4">
        <v>1946</v>
      </c>
      <c r="M17" s="4">
        <v>1946</v>
      </c>
      <c r="N17" s="4" t="s">
        <v>328</v>
      </c>
      <c r="O17" s="4" t="s">
        <v>329</v>
      </c>
      <c r="P17" s="4">
        <v>2</v>
      </c>
      <c r="Q17" s="4">
        <v>2</v>
      </c>
      <c r="R17" s="4">
        <v>2</v>
      </c>
      <c r="S17" s="4">
        <v>0</v>
      </c>
      <c r="T17" s="4">
        <v>16</v>
      </c>
      <c r="U17" s="4">
        <v>15</v>
      </c>
      <c r="V17" s="4">
        <v>1</v>
      </c>
      <c r="W17" s="30">
        <f t="shared" si="0"/>
        <v>772.1</v>
      </c>
      <c r="X17" s="6">
        <v>659.6</v>
      </c>
      <c r="Y17" s="7">
        <v>33.5</v>
      </c>
      <c r="Z17" s="8">
        <v>79</v>
      </c>
      <c r="AA17" s="4" t="s">
        <v>700</v>
      </c>
      <c r="AB17" s="9">
        <v>837</v>
      </c>
      <c r="AC17" s="9">
        <v>0</v>
      </c>
      <c r="AD17" s="4" t="s">
        <v>330</v>
      </c>
      <c r="AE17" s="1" t="s">
        <v>330</v>
      </c>
      <c r="AF17" s="4" t="s">
        <v>328</v>
      </c>
      <c r="AG17" s="4" t="s">
        <v>331</v>
      </c>
      <c r="AH17" s="4" t="s">
        <v>328</v>
      </c>
      <c r="AI17" s="4" t="s">
        <v>332</v>
      </c>
      <c r="AJ17" s="4" t="s">
        <v>332</v>
      </c>
      <c r="AK17" s="4" t="s">
        <v>328</v>
      </c>
      <c r="AL17" s="2">
        <f>IF(C17=[1]Лист1!$C14,1,0)</f>
        <v>1</v>
      </c>
      <c r="AM17" s="2">
        <f>IF(C17='2.2'!C15,1,0)</f>
        <v>1</v>
      </c>
      <c r="AN17" s="2">
        <f>IF(C17='2.3'!C15,1,0)</f>
        <v>1</v>
      </c>
      <c r="AO17" s="2">
        <f>IF(C17='2.4'!C16,1,0)</f>
        <v>1</v>
      </c>
      <c r="AP17" s="2">
        <f>IF(C17='2.5'!C17,1,0)</f>
        <v>1</v>
      </c>
      <c r="AQ17" s="2">
        <f>IF(C17='2.6'!C16,1,0)</f>
        <v>1</v>
      </c>
      <c r="AR17" s="2">
        <f>IF(C17='2.7'!C15,1,0)</f>
        <v>1</v>
      </c>
      <c r="AS17" s="2">
        <f>IF(C17='2.8'!C16,1,0)</f>
        <v>1</v>
      </c>
    </row>
    <row r="18" spans="1:45" ht="15" customHeight="1" x14ac:dyDescent="0.25">
      <c r="A18" s="26">
        <v>14</v>
      </c>
      <c r="B18" s="27" t="s">
        <v>701</v>
      </c>
      <c r="C18" s="27" t="s">
        <v>702</v>
      </c>
      <c r="D18" s="38">
        <v>42156</v>
      </c>
      <c r="E18" s="4" t="s">
        <v>326</v>
      </c>
      <c r="F18" s="1">
        <v>42134</v>
      </c>
      <c r="G18" s="4">
        <v>2</v>
      </c>
      <c r="H18" s="1">
        <v>42150</v>
      </c>
      <c r="I18" s="4" t="s">
        <v>703</v>
      </c>
      <c r="J18" s="4" t="s">
        <v>327</v>
      </c>
      <c r="K18" s="5" t="s">
        <v>704</v>
      </c>
      <c r="L18" s="4">
        <v>1953</v>
      </c>
      <c r="M18" s="4">
        <v>1953</v>
      </c>
      <c r="N18" s="4" t="s">
        <v>328</v>
      </c>
      <c r="O18" s="4" t="s">
        <v>329</v>
      </c>
      <c r="P18" s="4">
        <v>4</v>
      </c>
      <c r="Q18" s="4">
        <v>4</v>
      </c>
      <c r="R18" s="4">
        <v>4</v>
      </c>
      <c r="S18" s="4">
        <v>0</v>
      </c>
      <c r="T18" s="4">
        <v>59</v>
      </c>
      <c r="U18" s="4">
        <v>51</v>
      </c>
      <c r="V18" s="4">
        <v>8</v>
      </c>
      <c r="W18" s="30">
        <f t="shared" si="0"/>
        <v>5413.51</v>
      </c>
      <c r="X18" s="6">
        <v>3297.8</v>
      </c>
      <c r="Y18" s="7">
        <v>659.4</v>
      </c>
      <c r="Z18" s="8">
        <v>1456.31</v>
      </c>
      <c r="AA18" s="4" t="s">
        <v>705</v>
      </c>
      <c r="AB18" s="9">
        <v>3015</v>
      </c>
      <c r="AC18" s="9">
        <v>0</v>
      </c>
      <c r="AD18" s="4" t="s">
        <v>330</v>
      </c>
      <c r="AE18" s="1" t="s">
        <v>330</v>
      </c>
      <c r="AF18" s="4" t="s">
        <v>328</v>
      </c>
      <c r="AG18" s="4" t="s">
        <v>331</v>
      </c>
      <c r="AH18" s="4" t="s">
        <v>328</v>
      </c>
      <c r="AI18" s="4" t="s">
        <v>333</v>
      </c>
      <c r="AJ18" s="4" t="s">
        <v>332</v>
      </c>
      <c r="AK18" s="4" t="s">
        <v>328</v>
      </c>
      <c r="AL18" s="2">
        <f>IF(C18=[1]Лист1!$C15,1,0)</f>
        <v>1</v>
      </c>
      <c r="AM18" s="2">
        <f>IF(C18='2.2'!C16,1,0)</f>
        <v>1</v>
      </c>
      <c r="AN18" s="2">
        <f>IF(C18='2.3'!C16,1,0)</f>
        <v>1</v>
      </c>
      <c r="AO18" s="2">
        <f>IF(C18='2.4'!C17,1,0)</f>
        <v>1</v>
      </c>
      <c r="AP18" s="2">
        <f>IF(C18='2.5'!C18,1,0)</f>
        <v>1</v>
      </c>
      <c r="AQ18" s="2">
        <f>IF(C18='2.6'!C17,1,0)</f>
        <v>1</v>
      </c>
      <c r="AR18" s="2">
        <f>IF(C18='2.7'!C16,1,0)</f>
        <v>1</v>
      </c>
      <c r="AS18" s="2">
        <f>IF(C18='2.8'!C17,1,0)</f>
        <v>1</v>
      </c>
    </row>
    <row r="19" spans="1:45" ht="15" customHeight="1" x14ac:dyDescent="0.25">
      <c r="A19" s="26">
        <v>15</v>
      </c>
      <c r="B19" s="27" t="s">
        <v>706</v>
      </c>
      <c r="C19" s="27" t="s">
        <v>707</v>
      </c>
      <c r="D19" s="38">
        <v>42736</v>
      </c>
      <c r="E19" s="4" t="s">
        <v>326</v>
      </c>
      <c r="F19" s="1">
        <v>42724</v>
      </c>
      <c r="G19" s="4">
        <v>2</v>
      </c>
      <c r="H19" s="1">
        <v>42736</v>
      </c>
      <c r="I19" s="4" t="s">
        <v>708</v>
      </c>
      <c r="J19" s="4" t="s">
        <v>327</v>
      </c>
      <c r="K19" s="5" t="s">
        <v>709</v>
      </c>
      <c r="L19" s="4">
        <v>1953</v>
      </c>
      <c r="M19" s="4">
        <v>1953</v>
      </c>
      <c r="N19" s="4" t="s">
        <v>328</v>
      </c>
      <c r="O19" s="4" t="s">
        <v>329</v>
      </c>
      <c r="P19" s="4">
        <v>4</v>
      </c>
      <c r="Q19" s="4">
        <v>4</v>
      </c>
      <c r="R19" s="4">
        <v>4</v>
      </c>
      <c r="S19" s="4">
        <v>0</v>
      </c>
      <c r="T19" s="4">
        <v>56</v>
      </c>
      <c r="U19" s="4">
        <v>50</v>
      </c>
      <c r="V19" s="4">
        <v>6</v>
      </c>
      <c r="W19" s="30">
        <f t="shared" si="0"/>
        <v>5404.9</v>
      </c>
      <c r="X19" s="6">
        <v>2993.1</v>
      </c>
      <c r="Y19" s="7">
        <v>1002.7</v>
      </c>
      <c r="Z19" s="8">
        <v>1409.1</v>
      </c>
      <c r="AA19" s="4" t="s">
        <v>710</v>
      </c>
      <c r="AB19" s="9">
        <v>2693</v>
      </c>
      <c r="AC19" s="9">
        <v>0</v>
      </c>
      <c r="AD19" s="4" t="s">
        <v>330</v>
      </c>
      <c r="AE19" s="1" t="s">
        <v>330</v>
      </c>
      <c r="AF19" s="4" t="s">
        <v>328</v>
      </c>
      <c r="AG19" s="4" t="s">
        <v>331</v>
      </c>
      <c r="AH19" s="4" t="s">
        <v>328</v>
      </c>
      <c r="AI19" s="4" t="s">
        <v>333</v>
      </c>
      <c r="AJ19" s="4" t="s">
        <v>332</v>
      </c>
      <c r="AK19" s="4" t="s">
        <v>328</v>
      </c>
      <c r="AL19" s="2">
        <f>IF(C19=[1]Лист1!$C16,1,0)</f>
        <v>1</v>
      </c>
      <c r="AM19" s="2">
        <f>IF(C19='2.2'!C17,1,0)</f>
        <v>1</v>
      </c>
      <c r="AN19" s="2">
        <f>IF(C19='2.3'!C17,1,0)</f>
        <v>1</v>
      </c>
      <c r="AO19" s="2">
        <f>IF(C19='2.4'!C18,1,0)</f>
        <v>1</v>
      </c>
      <c r="AP19" s="2">
        <f>IF(C19='2.5'!C19,1,0)</f>
        <v>1</v>
      </c>
      <c r="AQ19" s="2">
        <f>IF(C19='2.6'!C18,1,0)</f>
        <v>1</v>
      </c>
      <c r="AR19" s="2">
        <f>IF(C19='2.7'!C17,1,0)</f>
        <v>1</v>
      </c>
      <c r="AS19" s="2">
        <f>IF(C19='2.8'!C18,1,0)</f>
        <v>1</v>
      </c>
    </row>
    <row r="20" spans="1:45" ht="15" customHeight="1" x14ac:dyDescent="0.25">
      <c r="A20" s="26">
        <v>16</v>
      </c>
      <c r="B20" s="27" t="s">
        <v>711</v>
      </c>
      <c r="C20" s="27" t="s">
        <v>712</v>
      </c>
      <c r="D20" s="38">
        <v>42491</v>
      </c>
      <c r="E20" s="4" t="s">
        <v>326</v>
      </c>
      <c r="F20" s="1">
        <v>42470</v>
      </c>
      <c r="G20" s="4">
        <v>2</v>
      </c>
      <c r="H20" s="1">
        <v>42491</v>
      </c>
      <c r="I20" s="4" t="s">
        <v>713</v>
      </c>
      <c r="J20" s="4" t="s">
        <v>327</v>
      </c>
      <c r="K20" s="5" t="s">
        <v>714</v>
      </c>
      <c r="L20" s="4">
        <v>1995</v>
      </c>
      <c r="M20" s="4">
        <v>1955</v>
      </c>
      <c r="N20" s="4" t="s">
        <v>328</v>
      </c>
      <c r="O20" s="4" t="s">
        <v>329</v>
      </c>
      <c r="P20" s="4">
        <v>6</v>
      </c>
      <c r="Q20" s="4">
        <v>6</v>
      </c>
      <c r="R20" s="4">
        <v>1</v>
      </c>
      <c r="S20" s="4">
        <v>0</v>
      </c>
      <c r="T20" s="4">
        <v>55</v>
      </c>
      <c r="U20" s="4">
        <v>54</v>
      </c>
      <c r="V20" s="4">
        <v>1</v>
      </c>
      <c r="W20" s="30">
        <f t="shared" si="0"/>
        <v>4652.8999999999996</v>
      </c>
      <c r="X20" s="6">
        <v>2516.5</v>
      </c>
      <c r="Y20" s="7">
        <v>388.7</v>
      </c>
      <c r="Z20" s="8">
        <v>1747.7</v>
      </c>
      <c r="AA20" s="4" t="s">
        <v>715</v>
      </c>
      <c r="AB20" s="9">
        <v>1377</v>
      </c>
      <c r="AC20" s="9">
        <v>0</v>
      </c>
      <c r="AD20" s="4" t="s">
        <v>330</v>
      </c>
      <c r="AE20" s="1" t="s">
        <v>330</v>
      </c>
      <c r="AF20" s="4" t="s">
        <v>328</v>
      </c>
      <c r="AG20" s="4" t="s">
        <v>331</v>
      </c>
      <c r="AH20" s="4" t="s">
        <v>328</v>
      </c>
      <c r="AI20" s="4" t="s">
        <v>332</v>
      </c>
      <c r="AJ20" s="4" t="s">
        <v>332</v>
      </c>
      <c r="AK20" s="4" t="s">
        <v>328</v>
      </c>
      <c r="AL20" s="2">
        <f>IF(C20=[1]Лист1!$C17,1,0)</f>
        <v>1</v>
      </c>
      <c r="AM20" s="2">
        <f>IF(C20='2.2'!C18,1,0)</f>
        <v>1</v>
      </c>
      <c r="AN20" s="2">
        <f>IF(C20='2.3'!C18,1,0)</f>
        <v>1</v>
      </c>
      <c r="AO20" s="2">
        <f>IF(C20='2.4'!C19,1,0)</f>
        <v>1</v>
      </c>
      <c r="AP20" s="2">
        <f>IF(C20='2.5'!C20,1,0)</f>
        <v>1</v>
      </c>
      <c r="AQ20" s="2">
        <f>IF(C20='2.6'!C19,1,0)</f>
        <v>1</v>
      </c>
      <c r="AR20" s="2">
        <f>IF(C20='2.7'!C18,1,0)</f>
        <v>1</v>
      </c>
      <c r="AS20" s="2">
        <f>IF(C20='2.8'!C19,1,0)</f>
        <v>1</v>
      </c>
    </row>
    <row r="21" spans="1:45" ht="15" customHeight="1" x14ac:dyDescent="0.25">
      <c r="A21" s="26">
        <v>17</v>
      </c>
      <c r="B21" s="27" t="s">
        <v>716</v>
      </c>
      <c r="C21" s="27" t="s">
        <v>717</v>
      </c>
      <c r="D21" s="38">
        <v>42736</v>
      </c>
      <c r="E21" s="4" t="s">
        <v>326</v>
      </c>
      <c r="F21" s="1">
        <v>42727</v>
      </c>
      <c r="G21" s="4">
        <v>2</v>
      </c>
      <c r="H21" s="1">
        <v>42736</v>
      </c>
      <c r="I21" s="4" t="s">
        <v>718</v>
      </c>
      <c r="J21" s="4" t="s">
        <v>327</v>
      </c>
      <c r="K21" s="5" t="s">
        <v>719</v>
      </c>
      <c r="L21" s="4">
        <v>1964</v>
      </c>
      <c r="M21" s="4">
        <v>1964</v>
      </c>
      <c r="N21" s="4" t="s">
        <v>328</v>
      </c>
      <c r="O21" s="4" t="s">
        <v>329</v>
      </c>
      <c r="P21" s="4">
        <v>5</v>
      </c>
      <c r="Q21" s="4">
        <v>5</v>
      </c>
      <c r="R21" s="4">
        <v>4</v>
      </c>
      <c r="S21" s="4">
        <v>0</v>
      </c>
      <c r="T21" s="4">
        <v>80</v>
      </c>
      <c r="U21" s="4">
        <v>80</v>
      </c>
      <c r="V21" s="4">
        <v>0</v>
      </c>
      <c r="W21" s="30">
        <f t="shared" si="0"/>
        <v>4185.8</v>
      </c>
      <c r="X21" s="6">
        <v>3203.9</v>
      </c>
      <c r="Y21" s="7">
        <v>0</v>
      </c>
      <c r="Z21" s="8">
        <v>981.9</v>
      </c>
      <c r="AA21" s="4" t="s">
        <v>720</v>
      </c>
      <c r="AB21" s="9">
        <v>4134</v>
      </c>
      <c r="AC21" s="9">
        <v>0</v>
      </c>
      <c r="AD21" s="4" t="s">
        <v>330</v>
      </c>
      <c r="AE21" s="1" t="s">
        <v>330</v>
      </c>
      <c r="AF21" s="4" t="s">
        <v>328</v>
      </c>
      <c r="AG21" s="4" t="s">
        <v>331</v>
      </c>
      <c r="AH21" s="4" t="s">
        <v>328</v>
      </c>
      <c r="AI21" s="4" t="s">
        <v>333</v>
      </c>
      <c r="AJ21" s="4" t="s">
        <v>332</v>
      </c>
      <c r="AK21" s="4" t="s">
        <v>328</v>
      </c>
      <c r="AL21" s="2">
        <f>IF(C21=[1]Лист1!$C18,1,0)</f>
        <v>1</v>
      </c>
      <c r="AM21" s="2">
        <f>IF(C21='2.2'!C19,1,0)</f>
        <v>1</v>
      </c>
      <c r="AN21" s="2">
        <f>IF(C21='2.3'!C19,1,0)</f>
        <v>1</v>
      </c>
      <c r="AO21" s="2">
        <f>IF(C21='2.4'!C20,1,0)</f>
        <v>1</v>
      </c>
      <c r="AP21" s="2">
        <f>IF(C21='2.5'!C21,1,0)</f>
        <v>1</v>
      </c>
      <c r="AQ21" s="2">
        <f>IF(C21='2.6'!C20,1,0)</f>
        <v>1</v>
      </c>
      <c r="AR21" s="2">
        <f>IF(C21='2.7'!C19,1,0)</f>
        <v>1</v>
      </c>
      <c r="AS21" s="2">
        <f>IF(C21='2.8'!C20,1,0)</f>
        <v>1</v>
      </c>
    </row>
    <row r="22" spans="1:45" ht="15" customHeight="1" x14ac:dyDescent="0.25">
      <c r="A22" s="26">
        <v>18</v>
      </c>
      <c r="B22" s="27" t="s">
        <v>721</v>
      </c>
      <c r="C22" s="27" t="s">
        <v>722</v>
      </c>
      <c r="D22" s="38">
        <v>42736</v>
      </c>
      <c r="E22" s="4" t="s">
        <v>326</v>
      </c>
      <c r="F22" s="1">
        <v>42725</v>
      </c>
      <c r="G22" s="4">
        <v>2</v>
      </c>
      <c r="H22" s="1">
        <v>42727</v>
      </c>
      <c r="I22" s="4" t="s">
        <v>723</v>
      </c>
      <c r="J22" s="4" t="s">
        <v>327</v>
      </c>
      <c r="K22" s="5" t="s">
        <v>724</v>
      </c>
      <c r="L22" s="4">
        <v>1965</v>
      </c>
      <c r="M22" s="4">
        <v>1965</v>
      </c>
      <c r="N22" s="4" t="s">
        <v>328</v>
      </c>
      <c r="O22" s="4" t="s">
        <v>329</v>
      </c>
      <c r="P22" s="4">
        <v>5</v>
      </c>
      <c r="Q22" s="4">
        <v>5</v>
      </c>
      <c r="R22" s="4">
        <v>6</v>
      </c>
      <c r="S22" s="4">
        <v>0</v>
      </c>
      <c r="T22" s="4">
        <v>114</v>
      </c>
      <c r="U22" s="4">
        <v>114</v>
      </c>
      <c r="V22" s="4">
        <v>0</v>
      </c>
      <c r="W22" s="30">
        <f t="shared" si="0"/>
        <v>6155.2000000000007</v>
      </c>
      <c r="X22" s="6">
        <v>4704.1000000000004</v>
      </c>
      <c r="Y22" s="7">
        <v>0</v>
      </c>
      <c r="Z22" s="8">
        <v>1451.1</v>
      </c>
      <c r="AA22" s="4" t="s">
        <v>725</v>
      </c>
      <c r="AB22" s="9">
        <v>4295</v>
      </c>
      <c r="AC22" s="9">
        <v>0</v>
      </c>
      <c r="AD22" s="4" t="s">
        <v>330</v>
      </c>
      <c r="AE22" s="1" t="s">
        <v>330</v>
      </c>
      <c r="AF22" s="4" t="s">
        <v>328</v>
      </c>
      <c r="AG22" s="4" t="s">
        <v>331</v>
      </c>
      <c r="AH22" s="4" t="s">
        <v>328</v>
      </c>
      <c r="AI22" s="4" t="s">
        <v>333</v>
      </c>
      <c r="AJ22" s="4" t="s">
        <v>332</v>
      </c>
      <c r="AK22" s="4" t="s">
        <v>328</v>
      </c>
      <c r="AL22" s="2">
        <f>IF(C22=[1]Лист1!$C19,1,0)</f>
        <v>1</v>
      </c>
      <c r="AM22" s="2">
        <f>IF(C22='2.2'!C20,1,0)</f>
        <v>1</v>
      </c>
      <c r="AN22" s="2">
        <f>IF(C22='2.3'!C20,1,0)</f>
        <v>1</v>
      </c>
      <c r="AO22" s="2">
        <f>IF(C22='2.4'!C21,1,0)</f>
        <v>1</v>
      </c>
      <c r="AP22" s="2">
        <f>IF(C22='2.5'!C22,1,0)</f>
        <v>1</v>
      </c>
      <c r="AQ22" s="2">
        <f>IF(C22='2.6'!C21,1,0)</f>
        <v>1</v>
      </c>
      <c r="AR22" s="2">
        <f>IF(C22='2.7'!C20,1,0)</f>
        <v>1</v>
      </c>
      <c r="AS22" s="2">
        <f>IF(C22='2.8'!C21,1,0)</f>
        <v>1</v>
      </c>
    </row>
    <row r="23" spans="1:45" ht="15" customHeight="1" x14ac:dyDescent="0.25">
      <c r="A23" s="26">
        <v>19</v>
      </c>
      <c r="B23" s="27" t="s">
        <v>726</v>
      </c>
      <c r="C23" s="27" t="s">
        <v>727</v>
      </c>
      <c r="D23" s="38">
        <v>42156</v>
      </c>
      <c r="E23" s="4" t="s">
        <v>326</v>
      </c>
      <c r="F23" s="1">
        <v>42149</v>
      </c>
      <c r="G23" s="4">
        <v>2</v>
      </c>
      <c r="H23" s="1">
        <v>42153</v>
      </c>
      <c r="I23" s="4" t="s">
        <v>728</v>
      </c>
      <c r="J23" s="4" t="s">
        <v>327</v>
      </c>
      <c r="K23" s="5" t="s">
        <v>729</v>
      </c>
      <c r="L23" s="4">
        <v>1989</v>
      </c>
      <c r="M23" s="4">
        <v>1989</v>
      </c>
      <c r="N23" s="4" t="s">
        <v>328</v>
      </c>
      <c r="O23" s="4" t="s">
        <v>329</v>
      </c>
      <c r="P23" s="4">
        <v>9</v>
      </c>
      <c r="Q23" s="4">
        <v>9</v>
      </c>
      <c r="R23" s="4">
        <v>2</v>
      </c>
      <c r="S23" s="4">
        <v>2</v>
      </c>
      <c r="T23" s="4">
        <v>198</v>
      </c>
      <c r="U23" s="4">
        <v>198</v>
      </c>
      <c r="V23" s="4">
        <v>0</v>
      </c>
      <c r="W23" s="30">
        <f t="shared" si="0"/>
        <v>9286</v>
      </c>
      <c r="X23" s="6">
        <v>6527.9</v>
      </c>
      <c r="Y23" s="7">
        <v>634.70000000000005</v>
      </c>
      <c r="Z23" s="8">
        <v>2123.4</v>
      </c>
      <c r="AA23" s="4" t="s">
        <v>730</v>
      </c>
      <c r="AB23" s="9">
        <v>2477</v>
      </c>
      <c r="AC23" s="9">
        <v>0</v>
      </c>
      <c r="AD23" s="4" t="s">
        <v>330</v>
      </c>
      <c r="AE23" s="1" t="s">
        <v>330</v>
      </c>
      <c r="AF23" s="4" t="s">
        <v>328</v>
      </c>
      <c r="AG23" s="4" t="s">
        <v>331</v>
      </c>
      <c r="AH23" s="4" t="s">
        <v>328</v>
      </c>
      <c r="AI23" s="4" t="s">
        <v>333</v>
      </c>
      <c r="AJ23" s="4" t="s">
        <v>332</v>
      </c>
      <c r="AK23" s="4" t="s">
        <v>328</v>
      </c>
      <c r="AL23" s="2">
        <f>IF(C23=[1]Лист1!$C20,1,0)</f>
        <v>1</v>
      </c>
      <c r="AM23" s="2">
        <f>IF(C23='2.2'!C21,1,0)</f>
        <v>1</v>
      </c>
      <c r="AN23" s="2">
        <f>IF(C23='2.3'!C21,1,0)</f>
        <v>1</v>
      </c>
      <c r="AO23" s="2">
        <f>IF(C23='2.4'!C22,1,0)</f>
        <v>1</v>
      </c>
      <c r="AP23" s="2">
        <f>IF(C23='2.5'!C23,1,0)</f>
        <v>1</v>
      </c>
      <c r="AQ23" s="2">
        <f>IF(C23='2.6'!C22,1,0)</f>
        <v>1</v>
      </c>
      <c r="AR23" s="2">
        <f>IF(C23='2.7'!C21,1,0)</f>
        <v>1</v>
      </c>
      <c r="AS23" s="2">
        <f>IF(C23='2.8'!C22,1,0)</f>
        <v>1</v>
      </c>
    </row>
    <row r="24" spans="1:45" ht="15" customHeight="1" x14ac:dyDescent="0.25">
      <c r="A24" s="26">
        <v>20</v>
      </c>
      <c r="B24" s="27" t="s">
        <v>731</v>
      </c>
      <c r="C24" s="27" t="s">
        <v>732</v>
      </c>
      <c r="D24" s="38">
        <v>42156</v>
      </c>
      <c r="E24" s="4" t="s">
        <v>326</v>
      </c>
      <c r="F24" s="1">
        <v>42144</v>
      </c>
      <c r="G24" s="4">
        <v>2</v>
      </c>
      <c r="H24" s="1">
        <v>42150</v>
      </c>
      <c r="I24" s="4" t="s">
        <v>733</v>
      </c>
      <c r="J24" s="4" t="s">
        <v>327</v>
      </c>
      <c r="K24" s="5" t="s">
        <v>734</v>
      </c>
      <c r="L24" s="4">
        <v>1987</v>
      </c>
      <c r="M24" s="4">
        <v>1987</v>
      </c>
      <c r="N24" s="4" t="s">
        <v>328</v>
      </c>
      <c r="O24" s="4" t="s">
        <v>329</v>
      </c>
      <c r="P24" s="4">
        <v>9</v>
      </c>
      <c r="Q24" s="4">
        <v>9</v>
      </c>
      <c r="R24" s="4">
        <v>2</v>
      </c>
      <c r="S24" s="4">
        <v>2</v>
      </c>
      <c r="T24" s="4">
        <v>205</v>
      </c>
      <c r="U24" s="4">
        <v>205</v>
      </c>
      <c r="V24" s="4">
        <v>0</v>
      </c>
      <c r="W24" s="30">
        <f t="shared" si="0"/>
        <v>8538.19</v>
      </c>
      <c r="X24" s="6">
        <v>6434.39</v>
      </c>
      <c r="Y24" s="7">
        <v>0</v>
      </c>
      <c r="Z24" s="8">
        <v>2103.8000000000002</v>
      </c>
      <c r="AA24" s="4" t="s">
        <v>735</v>
      </c>
      <c r="AB24" s="9">
        <v>4920</v>
      </c>
      <c r="AC24" s="9">
        <v>0</v>
      </c>
      <c r="AD24" s="4" t="s">
        <v>330</v>
      </c>
      <c r="AE24" s="1" t="s">
        <v>330</v>
      </c>
      <c r="AF24" s="4" t="s">
        <v>328</v>
      </c>
      <c r="AG24" s="4" t="s">
        <v>331</v>
      </c>
      <c r="AH24" s="4" t="s">
        <v>328</v>
      </c>
      <c r="AI24" s="4" t="s">
        <v>333</v>
      </c>
      <c r="AJ24" s="4" t="s">
        <v>332</v>
      </c>
      <c r="AK24" s="4" t="s">
        <v>328</v>
      </c>
      <c r="AL24" s="2">
        <f>IF(C24=[1]Лист1!$C21,1,0)</f>
        <v>1</v>
      </c>
      <c r="AM24" s="2">
        <f>IF(C24='2.2'!C22,1,0)</f>
        <v>1</v>
      </c>
      <c r="AN24" s="2">
        <f>IF(C24='2.3'!C22,1,0)</f>
        <v>1</v>
      </c>
      <c r="AO24" s="2">
        <f>IF(C24='2.4'!C23,1,0)</f>
        <v>1</v>
      </c>
      <c r="AP24" s="2">
        <f>IF(C24='2.5'!C24,1,0)</f>
        <v>1</v>
      </c>
      <c r="AQ24" s="2">
        <f>IF(C24='2.6'!C23,1,0)</f>
        <v>1</v>
      </c>
      <c r="AR24" s="2">
        <f>IF(C24='2.7'!C22,1,0)</f>
        <v>1</v>
      </c>
      <c r="AS24" s="2">
        <f>IF(C24='2.8'!C23,1,0)</f>
        <v>1</v>
      </c>
    </row>
    <row r="25" spans="1:45" ht="15" customHeight="1" x14ac:dyDescent="0.25">
      <c r="A25" s="26">
        <v>21</v>
      </c>
      <c r="B25" s="27" t="s">
        <v>736</v>
      </c>
      <c r="C25" s="27" t="s">
        <v>737</v>
      </c>
      <c r="D25" s="38">
        <v>42156</v>
      </c>
      <c r="E25" s="4" t="s">
        <v>326</v>
      </c>
      <c r="F25" s="1">
        <v>42142</v>
      </c>
      <c r="G25" s="4">
        <v>2</v>
      </c>
      <c r="H25" s="1">
        <v>42150</v>
      </c>
      <c r="I25" s="4" t="s">
        <v>738</v>
      </c>
      <c r="J25" s="4" t="s">
        <v>327</v>
      </c>
      <c r="K25" s="5" t="s">
        <v>739</v>
      </c>
      <c r="L25" s="4">
        <v>1991</v>
      </c>
      <c r="M25" s="4">
        <v>1991</v>
      </c>
      <c r="N25" s="4" t="s">
        <v>328</v>
      </c>
      <c r="O25" s="4" t="s">
        <v>329</v>
      </c>
      <c r="P25" s="4">
        <v>9</v>
      </c>
      <c r="Q25" s="4">
        <v>9</v>
      </c>
      <c r="R25" s="4">
        <v>2</v>
      </c>
      <c r="S25" s="4">
        <v>2</v>
      </c>
      <c r="T25" s="4">
        <v>198</v>
      </c>
      <c r="U25" s="4">
        <v>198</v>
      </c>
      <c r="V25" s="4">
        <v>0</v>
      </c>
      <c r="W25" s="30">
        <f t="shared" si="0"/>
        <v>8659.31</v>
      </c>
      <c r="X25" s="6">
        <v>6447.71</v>
      </c>
      <c r="Y25" s="7">
        <v>0</v>
      </c>
      <c r="Z25" s="8">
        <v>2211.6</v>
      </c>
      <c r="AA25" s="4" t="s">
        <v>328</v>
      </c>
      <c r="AB25" s="9">
        <v>4886.6000000000004</v>
      </c>
      <c r="AC25" s="9">
        <v>0</v>
      </c>
      <c r="AD25" s="4" t="s">
        <v>330</v>
      </c>
      <c r="AE25" s="1" t="s">
        <v>330</v>
      </c>
      <c r="AF25" s="4" t="s">
        <v>328</v>
      </c>
      <c r="AG25" s="4" t="s">
        <v>331</v>
      </c>
      <c r="AH25" s="4" t="s">
        <v>328</v>
      </c>
      <c r="AI25" s="4" t="s">
        <v>333</v>
      </c>
      <c r="AJ25" s="4" t="s">
        <v>332</v>
      </c>
      <c r="AK25" s="4" t="s">
        <v>328</v>
      </c>
      <c r="AL25" s="2">
        <f>IF(C25=[1]Лист1!$C22,1,0)</f>
        <v>1</v>
      </c>
      <c r="AM25" s="2">
        <f>IF(C25='2.2'!C23,1,0)</f>
        <v>1</v>
      </c>
      <c r="AN25" s="2">
        <f>IF(C25='2.3'!C23,1,0)</f>
        <v>1</v>
      </c>
      <c r="AO25" s="2">
        <f>IF(C25='2.4'!C24,1,0)</f>
        <v>1</v>
      </c>
      <c r="AP25" s="2">
        <f>IF(C25='2.5'!C25,1,0)</f>
        <v>1</v>
      </c>
      <c r="AQ25" s="2">
        <f>IF(C25='2.6'!C24,1,0)</f>
        <v>1</v>
      </c>
      <c r="AR25" s="2">
        <f>IF(C25='2.7'!C23,1,0)</f>
        <v>1</v>
      </c>
      <c r="AS25" s="2">
        <f>IF(C25='2.8'!C24,1,0)</f>
        <v>1</v>
      </c>
    </row>
    <row r="26" spans="1:45" ht="15" customHeight="1" x14ac:dyDescent="0.25">
      <c r="A26" s="26">
        <v>22</v>
      </c>
      <c r="B26" s="27" t="s">
        <v>740</v>
      </c>
      <c r="C26" s="27" t="s">
        <v>741</v>
      </c>
      <c r="D26" s="38">
        <v>42186</v>
      </c>
      <c r="E26" s="4" t="s">
        <v>326</v>
      </c>
      <c r="F26" s="1">
        <v>42170</v>
      </c>
      <c r="G26" s="4">
        <v>1</v>
      </c>
      <c r="H26" s="1">
        <v>42173</v>
      </c>
      <c r="I26" s="4" t="s">
        <v>742</v>
      </c>
      <c r="J26" s="4" t="s">
        <v>327</v>
      </c>
      <c r="K26" s="5" t="s">
        <v>743</v>
      </c>
      <c r="L26" s="4">
        <v>1957</v>
      </c>
      <c r="M26" s="4">
        <v>1957</v>
      </c>
      <c r="N26" s="4" t="s">
        <v>328</v>
      </c>
      <c r="O26" s="4" t="s">
        <v>329</v>
      </c>
      <c r="P26" s="4">
        <v>2</v>
      </c>
      <c r="Q26" s="4">
        <v>2</v>
      </c>
      <c r="R26" s="4">
        <v>4</v>
      </c>
      <c r="S26" s="4">
        <v>0</v>
      </c>
      <c r="T26" s="4">
        <v>8</v>
      </c>
      <c r="U26" s="4">
        <v>8</v>
      </c>
      <c r="V26" s="4">
        <v>0</v>
      </c>
      <c r="W26" s="30">
        <f t="shared" si="0"/>
        <v>350.7</v>
      </c>
      <c r="X26" s="6">
        <v>307.39999999999998</v>
      </c>
      <c r="Y26" s="7">
        <v>0</v>
      </c>
      <c r="Z26" s="8">
        <v>43.3</v>
      </c>
      <c r="AA26" s="4" t="s">
        <v>744</v>
      </c>
      <c r="AB26" s="9">
        <v>506</v>
      </c>
      <c r="AC26" s="9">
        <v>0</v>
      </c>
      <c r="AD26" s="4" t="s">
        <v>330</v>
      </c>
      <c r="AE26" s="1" t="s">
        <v>330</v>
      </c>
      <c r="AF26" s="4" t="s">
        <v>328</v>
      </c>
      <c r="AG26" s="4" t="s">
        <v>331</v>
      </c>
      <c r="AH26" s="4" t="s">
        <v>328</v>
      </c>
      <c r="AI26" s="4" t="s">
        <v>332</v>
      </c>
      <c r="AJ26" s="4" t="s">
        <v>332</v>
      </c>
      <c r="AK26" s="4" t="s">
        <v>328</v>
      </c>
      <c r="AL26" s="2">
        <f>IF(C26=[1]Лист1!$C23,1,0)</f>
        <v>1</v>
      </c>
      <c r="AM26" s="2">
        <f>IF(C26='2.2'!C24,1,0)</f>
        <v>1</v>
      </c>
      <c r="AN26" s="2">
        <f>IF(C26='2.3'!C24,1,0)</f>
        <v>1</v>
      </c>
      <c r="AO26" s="2">
        <f>IF(C26='2.4'!C25,1,0)</f>
        <v>1</v>
      </c>
      <c r="AP26" s="2">
        <f>IF(C26='2.5'!C26,1,0)</f>
        <v>1</v>
      </c>
      <c r="AQ26" s="2">
        <f>IF(C26='2.6'!C25,1,0)</f>
        <v>1</v>
      </c>
      <c r="AR26" s="2">
        <f>IF(C26='2.7'!C24,1,0)</f>
        <v>1</v>
      </c>
      <c r="AS26" s="2">
        <f>IF(C26='2.8'!C25,1,0)</f>
        <v>1</v>
      </c>
    </row>
    <row r="27" spans="1:45" ht="15" customHeight="1" x14ac:dyDescent="0.25">
      <c r="A27" s="26">
        <v>23</v>
      </c>
      <c r="B27" s="27" t="s">
        <v>745</v>
      </c>
      <c r="C27" s="27" t="s">
        <v>746</v>
      </c>
      <c r="D27" s="38">
        <v>42186</v>
      </c>
      <c r="E27" s="4" t="s">
        <v>326</v>
      </c>
      <c r="F27" s="1">
        <v>42171</v>
      </c>
      <c r="G27" s="4">
        <v>1</v>
      </c>
      <c r="H27" s="1">
        <v>42173</v>
      </c>
      <c r="I27" s="4" t="s">
        <v>747</v>
      </c>
      <c r="J27" s="4" t="s">
        <v>327</v>
      </c>
      <c r="K27" s="5" t="s">
        <v>748</v>
      </c>
      <c r="L27" s="4">
        <v>1964</v>
      </c>
      <c r="M27" s="4">
        <v>1964</v>
      </c>
      <c r="N27" s="4" t="s">
        <v>328</v>
      </c>
      <c r="O27" s="4" t="s">
        <v>329</v>
      </c>
      <c r="P27" s="4">
        <v>2</v>
      </c>
      <c r="Q27" s="4">
        <v>2</v>
      </c>
      <c r="R27" s="4">
        <v>6</v>
      </c>
      <c r="S27" s="4">
        <v>0</v>
      </c>
      <c r="T27" s="4">
        <v>12</v>
      </c>
      <c r="U27" s="4">
        <v>12</v>
      </c>
      <c r="V27" s="4">
        <v>0</v>
      </c>
      <c r="W27" s="30">
        <f t="shared" si="0"/>
        <v>430.2</v>
      </c>
      <c r="X27" s="6">
        <v>385.9</v>
      </c>
      <c r="Y27" s="7">
        <v>0</v>
      </c>
      <c r="Z27" s="8">
        <v>44.3</v>
      </c>
      <c r="AA27" s="4" t="s">
        <v>749</v>
      </c>
      <c r="AB27" s="9">
        <v>655</v>
      </c>
      <c r="AC27" s="9">
        <v>0</v>
      </c>
      <c r="AD27" s="4" t="s">
        <v>330</v>
      </c>
      <c r="AE27" s="1" t="s">
        <v>330</v>
      </c>
      <c r="AF27" s="4" t="s">
        <v>328</v>
      </c>
      <c r="AG27" s="4" t="s">
        <v>331</v>
      </c>
      <c r="AH27" s="4" t="s">
        <v>328</v>
      </c>
      <c r="AI27" s="4" t="s">
        <v>332</v>
      </c>
      <c r="AJ27" s="4" t="s">
        <v>332</v>
      </c>
      <c r="AK27" s="4" t="s">
        <v>328</v>
      </c>
      <c r="AL27" s="2">
        <f>IF(C27=[1]Лист1!$C24,1,0)</f>
        <v>1</v>
      </c>
      <c r="AM27" s="2">
        <f>IF(C27='2.2'!C25,1,0)</f>
        <v>1</v>
      </c>
      <c r="AN27" s="2">
        <f>IF(C27='2.3'!C25,1,0)</f>
        <v>1</v>
      </c>
      <c r="AO27" s="2">
        <f>IF(C27='2.4'!C26,1,0)</f>
        <v>1</v>
      </c>
      <c r="AP27" s="2">
        <f>IF(C27='2.5'!C27,1,0)</f>
        <v>1</v>
      </c>
      <c r="AQ27" s="2">
        <f>IF(C27='2.6'!C26,1,0)</f>
        <v>1</v>
      </c>
      <c r="AR27" s="2">
        <f>IF(C27='2.7'!C25,1,0)</f>
        <v>1</v>
      </c>
      <c r="AS27" s="2">
        <f>IF(C27='2.8'!C26,1,0)</f>
        <v>1</v>
      </c>
    </row>
    <row r="28" spans="1:45" ht="15" customHeight="1" x14ac:dyDescent="0.25">
      <c r="A28" s="26">
        <v>24</v>
      </c>
      <c r="B28" s="27" t="s">
        <v>750</v>
      </c>
      <c r="C28" s="27" t="s">
        <v>751</v>
      </c>
      <c r="D28" s="38">
        <v>42491</v>
      </c>
      <c r="E28" s="4" t="s">
        <v>326</v>
      </c>
      <c r="F28" s="1">
        <v>42475</v>
      </c>
      <c r="G28" s="4">
        <v>1</v>
      </c>
      <c r="H28" s="1">
        <v>42488</v>
      </c>
      <c r="I28" s="4" t="s">
        <v>752</v>
      </c>
      <c r="J28" s="4" t="s">
        <v>327</v>
      </c>
      <c r="K28" s="5" t="s">
        <v>753</v>
      </c>
      <c r="L28" s="4">
        <v>1979</v>
      </c>
      <c r="M28" s="4">
        <v>1979</v>
      </c>
      <c r="N28" s="4" t="s">
        <v>328</v>
      </c>
      <c r="O28" s="4" t="s">
        <v>329</v>
      </c>
      <c r="P28" s="4">
        <v>5</v>
      </c>
      <c r="Q28" s="4">
        <v>5</v>
      </c>
      <c r="R28" s="4">
        <v>6</v>
      </c>
      <c r="S28" s="4">
        <v>0</v>
      </c>
      <c r="T28" s="4">
        <v>0</v>
      </c>
      <c r="U28" s="4">
        <v>0</v>
      </c>
      <c r="V28" s="4">
        <v>0</v>
      </c>
      <c r="W28" s="30">
        <f t="shared" si="0"/>
        <v>5388.3</v>
      </c>
      <c r="X28" s="6">
        <v>3834.4</v>
      </c>
      <c r="Y28" s="7">
        <v>0</v>
      </c>
      <c r="Z28" s="8">
        <v>1553.9</v>
      </c>
      <c r="AA28" s="4" t="s">
        <v>328</v>
      </c>
      <c r="AB28" s="9">
        <v>0</v>
      </c>
      <c r="AC28" s="9">
        <v>0</v>
      </c>
      <c r="AD28" s="4" t="s">
        <v>330</v>
      </c>
      <c r="AE28" s="1" t="s">
        <v>330</v>
      </c>
      <c r="AF28" s="4" t="s">
        <v>328</v>
      </c>
      <c r="AG28" s="4" t="s">
        <v>331</v>
      </c>
      <c r="AH28" s="4" t="s">
        <v>328</v>
      </c>
      <c r="AI28" s="4" t="s">
        <v>332</v>
      </c>
      <c r="AJ28" s="4" t="s">
        <v>332</v>
      </c>
      <c r="AK28" s="4" t="s">
        <v>328</v>
      </c>
      <c r="AL28" s="2">
        <f>IF(C28=[1]Лист1!$C25,1,0)</f>
        <v>1</v>
      </c>
      <c r="AM28" s="2">
        <f>IF(C28='2.2'!C26,1,0)</f>
        <v>1</v>
      </c>
      <c r="AN28" s="2">
        <f>IF(C28='2.3'!C26,1,0)</f>
        <v>1</v>
      </c>
      <c r="AO28" s="2">
        <f>IF(C28='2.4'!C27,1,0)</f>
        <v>1</v>
      </c>
      <c r="AP28" s="2">
        <f>IF(C28='2.5'!C28,1,0)</f>
        <v>1</v>
      </c>
      <c r="AQ28" s="2">
        <f>IF(C28='2.6'!C27,1,0)</f>
        <v>1</v>
      </c>
      <c r="AR28" s="2">
        <f>IF(C28='2.7'!C26,1,0)</f>
        <v>1</v>
      </c>
      <c r="AS28" s="2">
        <f>IF(C28='2.8'!C27,1,0)</f>
        <v>1</v>
      </c>
    </row>
    <row r="29" spans="1:45" ht="15" customHeight="1" x14ac:dyDescent="0.25">
      <c r="A29" s="26">
        <v>25</v>
      </c>
      <c r="B29" s="27" t="s">
        <v>754</v>
      </c>
      <c r="C29" s="27" t="s">
        <v>755</v>
      </c>
      <c r="D29" s="38">
        <v>42156</v>
      </c>
      <c r="E29" s="4" t="s">
        <v>326</v>
      </c>
      <c r="F29" s="1">
        <v>42149</v>
      </c>
      <c r="G29" s="4">
        <v>2</v>
      </c>
      <c r="H29" s="1">
        <v>42153</v>
      </c>
      <c r="I29" s="4" t="s">
        <v>756</v>
      </c>
      <c r="J29" s="4" t="s">
        <v>327</v>
      </c>
      <c r="K29" s="5" t="s">
        <v>757</v>
      </c>
      <c r="L29" s="4">
        <v>1971</v>
      </c>
      <c r="M29" s="4">
        <v>1971</v>
      </c>
      <c r="N29" s="4" t="s">
        <v>328</v>
      </c>
      <c r="O29" s="4" t="s">
        <v>329</v>
      </c>
      <c r="P29" s="4">
        <v>5</v>
      </c>
      <c r="Q29" s="4">
        <v>5</v>
      </c>
      <c r="R29" s="4">
        <v>3</v>
      </c>
      <c r="S29" s="4">
        <v>0</v>
      </c>
      <c r="T29" s="4">
        <v>41</v>
      </c>
      <c r="U29" s="4">
        <v>40</v>
      </c>
      <c r="V29" s="4">
        <v>1</v>
      </c>
      <c r="W29" s="30">
        <f t="shared" si="0"/>
        <v>3477.5</v>
      </c>
      <c r="X29" s="6">
        <v>2137.4</v>
      </c>
      <c r="Y29" s="7">
        <v>1094.5999999999999</v>
      </c>
      <c r="Z29" s="8">
        <v>245.5</v>
      </c>
      <c r="AA29" s="4" t="s">
        <v>758</v>
      </c>
      <c r="AB29" s="9">
        <v>2076</v>
      </c>
      <c r="AC29" s="9">
        <v>0</v>
      </c>
      <c r="AD29" s="4" t="s">
        <v>330</v>
      </c>
      <c r="AE29" s="1" t="s">
        <v>330</v>
      </c>
      <c r="AF29" s="4" t="s">
        <v>328</v>
      </c>
      <c r="AG29" s="4" t="s">
        <v>331</v>
      </c>
      <c r="AH29" s="4" t="s">
        <v>328</v>
      </c>
      <c r="AI29" s="4" t="s">
        <v>333</v>
      </c>
      <c r="AJ29" s="4" t="s">
        <v>332</v>
      </c>
      <c r="AK29" s="4" t="s">
        <v>328</v>
      </c>
      <c r="AL29" s="2">
        <f>IF(C29=[1]Лист1!$C26,1,0)</f>
        <v>1</v>
      </c>
      <c r="AM29" s="2">
        <f>IF(C29='2.2'!C27,1,0)</f>
        <v>1</v>
      </c>
      <c r="AN29" s="2">
        <f>IF(C29='2.3'!C27,1,0)</f>
        <v>1</v>
      </c>
      <c r="AO29" s="2">
        <f>IF(C29='2.4'!C28,1,0)</f>
        <v>1</v>
      </c>
      <c r="AP29" s="2">
        <f>IF(C29='2.5'!C29,1,0)</f>
        <v>1</v>
      </c>
      <c r="AQ29" s="2">
        <f>IF(C29='2.6'!C28,1,0)</f>
        <v>1</v>
      </c>
      <c r="AR29" s="2">
        <f>IF(C29='2.7'!C27,1,0)</f>
        <v>1</v>
      </c>
      <c r="AS29" s="2">
        <f>IF(C29='2.8'!C28,1,0)</f>
        <v>1</v>
      </c>
    </row>
    <row r="30" spans="1:45" ht="15" customHeight="1" x14ac:dyDescent="0.25">
      <c r="A30" s="26">
        <v>26</v>
      </c>
      <c r="B30" s="27" t="s">
        <v>759</v>
      </c>
      <c r="C30" s="27" t="s">
        <v>760</v>
      </c>
      <c r="D30" s="38">
        <v>42736</v>
      </c>
      <c r="E30" s="4" t="s">
        <v>326</v>
      </c>
      <c r="F30" s="1">
        <v>42724</v>
      </c>
      <c r="G30" s="4">
        <v>1</v>
      </c>
      <c r="H30" s="1">
        <v>42736</v>
      </c>
      <c r="I30" s="4" t="s">
        <v>761</v>
      </c>
      <c r="J30" s="4" t="s">
        <v>327</v>
      </c>
      <c r="K30" s="5" t="s">
        <v>762</v>
      </c>
      <c r="L30" s="4">
        <v>1960</v>
      </c>
      <c r="M30" s="4">
        <v>1960</v>
      </c>
      <c r="N30" s="4" t="s">
        <v>328</v>
      </c>
      <c r="O30" s="4" t="s">
        <v>329</v>
      </c>
      <c r="P30" s="4">
        <v>4</v>
      </c>
      <c r="Q30" s="4">
        <v>4</v>
      </c>
      <c r="R30" s="4">
        <v>2</v>
      </c>
      <c r="S30" s="4">
        <v>0</v>
      </c>
      <c r="T30" s="4">
        <v>32</v>
      </c>
      <c r="U30" s="4">
        <v>32</v>
      </c>
      <c r="V30" s="4">
        <v>0</v>
      </c>
      <c r="W30" s="30">
        <f t="shared" si="0"/>
        <v>1761.6999999999998</v>
      </c>
      <c r="X30" s="6">
        <v>1269.3</v>
      </c>
      <c r="Y30" s="7">
        <v>0</v>
      </c>
      <c r="Z30" s="8">
        <v>492.4</v>
      </c>
      <c r="AA30" s="4" t="s">
        <v>763</v>
      </c>
      <c r="AB30" s="9">
        <v>1200</v>
      </c>
      <c r="AC30" s="9">
        <v>0</v>
      </c>
      <c r="AD30" s="4" t="s">
        <v>330</v>
      </c>
      <c r="AE30" s="1" t="s">
        <v>330</v>
      </c>
      <c r="AF30" s="4" t="s">
        <v>328</v>
      </c>
      <c r="AG30" s="4" t="s">
        <v>331</v>
      </c>
      <c r="AH30" s="4" t="s">
        <v>328</v>
      </c>
      <c r="AI30" s="4" t="s">
        <v>332</v>
      </c>
      <c r="AJ30" s="4" t="s">
        <v>332</v>
      </c>
      <c r="AK30" s="4" t="s">
        <v>328</v>
      </c>
      <c r="AL30" s="2">
        <f>IF(C30=[1]Лист1!$C27,1,0)</f>
        <v>1</v>
      </c>
      <c r="AM30" s="2">
        <f>IF(C30='2.2'!C28,1,0)</f>
        <v>1</v>
      </c>
      <c r="AN30" s="2">
        <f>IF(C30='2.3'!C28,1,0)</f>
        <v>1</v>
      </c>
      <c r="AO30" s="2">
        <f>IF(C30='2.4'!C29,1,0)</f>
        <v>1</v>
      </c>
      <c r="AP30" s="2">
        <f>IF(C30='2.5'!C30,1,0)</f>
        <v>1</v>
      </c>
      <c r="AQ30" s="2">
        <f>IF(C30='2.6'!C29,1,0)</f>
        <v>1</v>
      </c>
      <c r="AR30" s="2">
        <f>IF(C30='2.7'!C28,1,0)</f>
        <v>1</v>
      </c>
      <c r="AS30" s="2">
        <f>IF(C30='2.8'!C29,1,0)</f>
        <v>1</v>
      </c>
    </row>
    <row r="31" spans="1:45" ht="15" customHeight="1" x14ac:dyDescent="0.25">
      <c r="A31" s="26">
        <v>27</v>
      </c>
      <c r="B31" s="27" t="s">
        <v>764</v>
      </c>
      <c r="C31" s="27" t="s">
        <v>765</v>
      </c>
      <c r="D31" s="38">
        <v>42156</v>
      </c>
      <c r="E31" s="4" t="s">
        <v>326</v>
      </c>
      <c r="F31" s="1">
        <v>42120</v>
      </c>
      <c r="G31" s="4">
        <v>1</v>
      </c>
      <c r="H31" s="1">
        <v>42142</v>
      </c>
      <c r="I31" s="4" t="s">
        <v>766</v>
      </c>
      <c r="J31" s="4" t="s">
        <v>327</v>
      </c>
      <c r="K31" s="5" t="s">
        <v>767</v>
      </c>
      <c r="L31" s="4">
        <v>1975</v>
      </c>
      <c r="M31" s="4">
        <v>1975</v>
      </c>
      <c r="N31" s="4" t="s">
        <v>328</v>
      </c>
      <c r="O31" s="4" t="s">
        <v>329</v>
      </c>
      <c r="P31" s="4">
        <v>4</v>
      </c>
      <c r="Q31" s="4">
        <v>4</v>
      </c>
      <c r="R31" s="4">
        <v>4</v>
      </c>
      <c r="S31" s="4">
        <v>0</v>
      </c>
      <c r="T31" s="4">
        <v>65</v>
      </c>
      <c r="U31" s="4">
        <v>64</v>
      </c>
      <c r="V31" s="4">
        <v>2</v>
      </c>
      <c r="W31" s="30">
        <f t="shared" si="0"/>
        <v>4861.4000000000005</v>
      </c>
      <c r="X31" s="6">
        <v>3227.3</v>
      </c>
      <c r="Y31" s="7">
        <v>355.3</v>
      </c>
      <c r="Z31" s="8">
        <v>1278.8</v>
      </c>
      <c r="AA31" s="4" t="s">
        <v>328</v>
      </c>
      <c r="AB31" s="9">
        <v>3132.7</v>
      </c>
      <c r="AC31" s="9">
        <v>0</v>
      </c>
      <c r="AD31" s="4" t="s">
        <v>330</v>
      </c>
      <c r="AE31" s="1" t="s">
        <v>330</v>
      </c>
      <c r="AF31" s="4" t="s">
        <v>328</v>
      </c>
      <c r="AG31" s="4" t="s">
        <v>331</v>
      </c>
      <c r="AH31" s="4" t="s">
        <v>328</v>
      </c>
      <c r="AI31" s="4" t="s">
        <v>333</v>
      </c>
      <c r="AJ31" s="4" t="s">
        <v>333</v>
      </c>
      <c r="AK31" s="4" t="s">
        <v>328</v>
      </c>
      <c r="AL31" s="2">
        <f>IF(C31=[1]Лист1!$C28,1,0)</f>
        <v>1</v>
      </c>
      <c r="AM31" s="2">
        <f>IF(C31='2.2'!C29,1,0)</f>
        <v>1</v>
      </c>
      <c r="AN31" s="2">
        <f>IF(C31='2.3'!C29,1,0)</f>
        <v>1</v>
      </c>
      <c r="AO31" s="2">
        <f>IF(C31='2.4'!C30,1,0)</f>
        <v>1</v>
      </c>
      <c r="AP31" s="2">
        <f>IF(C31='2.5'!C31,1,0)</f>
        <v>1</v>
      </c>
      <c r="AQ31" s="2">
        <f>IF(C31='2.6'!C30,1,0)</f>
        <v>1</v>
      </c>
      <c r="AR31" s="2">
        <f>IF(C31='2.7'!C29,1,0)</f>
        <v>1</v>
      </c>
      <c r="AS31" s="2">
        <f>IF(C31='2.8'!C30,1,0)</f>
        <v>1</v>
      </c>
    </row>
    <row r="32" spans="1:45" s="53" customFormat="1" ht="15" customHeight="1" x14ac:dyDescent="0.25">
      <c r="A32" s="26">
        <v>28</v>
      </c>
      <c r="B32" s="27" t="s">
        <v>396</v>
      </c>
      <c r="C32" s="27" t="s">
        <v>605</v>
      </c>
      <c r="D32" s="38">
        <v>42064</v>
      </c>
      <c r="E32" s="4" t="s">
        <v>326</v>
      </c>
      <c r="F32" s="1">
        <v>42055</v>
      </c>
      <c r="G32" s="4">
        <v>1</v>
      </c>
      <c r="H32" s="1">
        <v>42064</v>
      </c>
      <c r="I32" s="4" t="s">
        <v>522</v>
      </c>
      <c r="J32" s="4" t="s">
        <v>327</v>
      </c>
      <c r="K32" s="5" t="s">
        <v>434</v>
      </c>
      <c r="L32" s="4">
        <v>1984</v>
      </c>
      <c r="M32" s="4">
        <v>1984</v>
      </c>
      <c r="N32" s="4" t="s">
        <v>328</v>
      </c>
      <c r="O32" s="4" t="s">
        <v>329</v>
      </c>
      <c r="P32" s="4">
        <v>5</v>
      </c>
      <c r="Q32" s="4">
        <v>5</v>
      </c>
      <c r="R32" s="4">
        <v>6</v>
      </c>
      <c r="S32" s="4">
        <v>0</v>
      </c>
      <c r="T32" s="4">
        <v>79</v>
      </c>
      <c r="U32" s="4">
        <v>79</v>
      </c>
      <c r="V32" s="4">
        <v>0</v>
      </c>
      <c r="W32" s="30">
        <f t="shared" si="0"/>
        <v>5450.6</v>
      </c>
      <c r="X32" s="6">
        <v>3890.8</v>
      </c>
      <c r="Y32" s="7">
        <v>0</v>
      </c>
      <c r="Z32" s="8">
        <v>1559.8</v>
      </c>
      <c r="AA32" s="4" t="s">
        <v>654</v>
      </c>
      <c r="AB32" s="9">
        <v>3447</v>
      </c>
      <c r="AC32" s="9">
        <v>0</v>
      </c>
      <c r="AD32" s="4" t="s">
        <v>330</v>
      </c>
      <c r="AE32" s="1" t="s">
        <v>330</v>
      </c>
      <c r="AF32" s="4" t="s">
        <v>328</v>
      </c>
      <c r="AG32" s="4" t="s">
        <v>331</v>
      </c>
      <c r="AH32" s="4" t="s">
        <v>328</v>
      </c>
      <c r="AI32" s="4" t="s">
        <v>332</v>
      </c>
      <c r="AJ32" s="4" t="s">
        <v>332</v>
      </c>
      <c r="AK32" s="4" t="s">
        <v>328</v>
      </c>
      <c r="AL32" s="2">
        <f>IF(C32=[1]Лист1!$C29,1,0)</f>
        <v>1</v>
      </c>
      <c r="AM32" s="2">
        <f>IF(C32='2.2'!C30,1,0)</f>
        <v>1</v>
      </c>
      <c r="AN32" s="2">
        <f>IF(C32='2.3'!C30,1,0)</f>
        <v>1</v>
      </c>
      <c r="AO32" s="2">
        <f>IF(C32='2.4'!C31,1,0)</f>
        <v>1</v>
      </c>
      <c r="AP32" s="2">
        <f>IF(C32='2.5'!C32,1,0)</f>
        <v>1</v>
      </c>
      <c r="AQ32" s="2">
        <f>IF(C32='2.6'!C31,1,0)</f>
        <v>1</v>
      </c>
      <c r="AR32" s="2">
        <f>IF(C32='2.7'!C30,1,0)</f>
        <v>1</v>
      </c>
      <c r="AS32" s="2">
        <f>IF(C32='2.8'!C31,1,0)</f>
        <v>1</v>
      </c>
    </row>
    <row r="33" spans="1:45" ht="15" customHeight="1" x14ac:dyDescent="0.25">
      <c r="A33" s="26">
        <v>29</v>
      </c>
      <c r="B33" s="27" t="s">
        <v>397</v>
      </c>
      <c r="C33" s="27" t="s">
        <v>606</v>
      </c>
      <c r="D33" s="38">
        <v>42064</v>
      </c>
      <c r="E33" s="4" t="s">
        <v>326</v>
      </c>
      <c r="F33" s="1">
        <v>42055</v>
      </c>
      <c r="G33" s="4">
        <v>1</v>
      </c>
      <c r="H33" s="1">
        <v>42063</v>
      </c>
      <c r="I33" s="4" t="s">
        <v>523</v>
      </c>
      <c r="J33" s="4" t="s">
        <v>327</v>
      </c>
      <c r="K33" s="5" t="s">
        <v>435</v>
      </c>
      <c r="L33" s="4">
        <v>1986</v>
      </c>
      <c r="M33" s="4">
        <v>1986</v>
      </c>
      <c r="N33" s="4" t="s">
        <v>328</v>
      </c>
      <c r="O33" s="4" t="s">
        <v>329</v>
      </c>
      <c r="P33" s="4">
        <v>5</v>
      </c>
      <c r="Q33" s="4">
        <v>5</v>
      </c>
      <c r="R33" s="4">
        <v>6</v>
      </c>
      <c r="S33" s="4">
        <v>0</v>
      </c>
      <c r="T33" s="4">
        <v>90</v>
      </c>
      <c r="U33" s="4">
        <v>90</v>
      </c>
      <c r="V33" s="4">
        <v>0</v>
      </c>
      <c r="W33" s="30">
        <f t="shared" si="0"/>
        <v>6054.2999999999993</v>
      </c>
      <c r="X33" s="6">
        <v>4076.1</v>
      </c>
      <c r="Y33" s="7">
        <v>450.3</v>
      </c>
      <c r="Z33" s="8">
        <v>1527.9</v>
      </c>
      <c r="AA33" s="4" t="s">
        <v>655</v>
      </c>
      <c r="AB33" s="9">
        <v>4598</v>
      </c>
      <c r="AC33" s="9">
        <v>0</v>
      </c>
      <c r="AD33" s="4" t="s">
        <v>330</v>
      </c>
      <c r="AE33" s="1" t="s">
        <v>330</v>
      </c>
      <c r="AF33" s="4" t="s">
        <v>328</v>
      </c>
      <c r="AG33" s="4" t="s">
        <v>331</v>
      </c>
      <c r="AH33" s="4" t="s">
        <v>328</v>
      </c>
      <c r="AI33" s="4" t="s">
        <v>332</v>
      </c>
      <c r="AJ33" s="4" t="s">
        <v>332</v>
      </c>
      <c r="AK33" s="4" t="s">
        <v>328</v>
      </c>
      <c r="AL33" s="2">
        <f>IF(C33=[1]Лист1!$C30,1,0)</f>
        <v>1</v>
      </c>
      <c r="AM33" s="2">
        <f>IF(C33='2.2'!C31,1,0)</f>
        <v>1</v>
      </c>
      <c r="AN33" s="2">
        <f>IF(C33='2.3'!C31,1,0)</f>
        <v>1</v>
      </c>
      <c r="AO33" s="2">
        <f>IF(C33='2.4'!C32,1,0)</f>
        <v>1</v>
      </c>
      <c r="AP33" s="2">
        <f>IF(C33='2.5'!C33,1,0)</f>
        <v>1</v>
      </c>
      <c r="AQ33" s="2">
        <f>IF(C33='2.6'!C32,1,0)</f>
        <v>1</v>
      </c>
      <c r="AR33" s="2">
        <f>IF(C33='2.7'!C31,1,0)</f>
        <v>1</v>
      </c>
      <c r="AS33" s="2">
        <f>IF(C33='2.8'!C32,1,0)</f>
        <v>1</v>
      </c>
    </row>
    <row r="34" spans="1:45" ht="15" customHeight="1" x14ac:dyDescent="0.25">
      <c r="A34" s="26">
        <v>30</v>
      </c>
      <c r="B34" s="27" t="s">
        <v>398</v>
      </c>
      <c r="C34" s="27" t="s">
        <v>607</v>
      </c>
      <c r="D34" s="38">
        <v>42064</v>
      </c>
      <c r="E34" s="4" t="s">
        <v>326</v>
      </c>
      <c r="F34" s="1">
        <v>42063</v>
      </c>
      <c r="G34" s="4">
        <v>1</v>
      </c>
      <c r="H34" s="1">
        <v>42063</v>
      </c>
      <c r="I34" s="4" t="s">
        <v>524</v>
      </c>
      <c r="J34" s="4" t="s">
        <v>327</v>
      </c>
      <c r="K34" s="5" t="s">
        <v>436</v>
      </c>
      <c r="L34" s="4">
        <v>1988</v>
      </c>
      <c r="M34" s="4">
        <v>1988</v>
      </c>
      <c r="N34" s="4" t="s">
        <v>328</v>
      </c>
      <c r="O34" s="4" t="s">
        <v>329</v>
      </c>
      <c r="P34" s="4">
        <v>5</v>
      </c>
      <c r="Q34" s="4">
        <v>5</v>
      </c>
      <c r="R34" s="4">
        <v>4</v>
      </c>
      <c r="S34" s="4">
        <v>0</v>
      </c>
      <c r="T34" s="4">
        <v>60</v>
      </c>
      <c r="U34" s="4">
        <v>60</v>
      </c>
      <c r="V34" s="4">
        <v>0</v>
      </c>
      <c r="W34" s="30">
        <f t="shared" si="0"/>
        <v>4215.7300000000005</v>
      </c>
      <c r="X34" s="6">
        <v>3196.65</v>
      </c>
      <c r="Y34" s="7">
        <v>0</v>
      </c>
      <c r="Z34" s="8">
        <v>1019.08</v>
      </c>
      <c r="AA34" s="4" t="s">
        <v>328</v>
      </c>
      <c r="AB34" s="9">
        <v>2089</v>
      </c>
      <c r="AC34" s="9">
        <v>0</v>
      </c>
      <c r="AD34" s="4" t="s">
        <v>330</v>
      </c>
      <c r="AE34" s="1" t="s">
        <v>330</v>
      </c>
      <c r="AF34" s="4" t="s">
        <v>328</v>
      </c>
      <c r="AG34" s="4" t="s">
        <v>331</v>
      </c>
      <c r="AH34" s="4" t="s">
        <v>328</v>
      </c>
      <c r="AI34" s="4" t="s">
        <v>332</v>
      </c>
      <c r="AJ34" s="4" t="s">
        <v>332</v>
      </c>
      <c r="AK34" s="4" t="s">
        <v>328</v>
      </c>
      <c r="AL34" s="2">
        <f>IF(C34=[1]Лист1!$C31,1,0)</f>
        <v>1</v>
      </c>
      <c r="AM34" s="2">
        <f>IF(C34='2.2'!C32,1,0)</f>
        <v>1</v>
      </c>
      <c r="AN34" s="2">
        <f>IF(C34='2.3'!C32,1,0)</f>
        <v>1</v>
      </c>
      <c r="AO34" s="2">
        <f>IF(C34='2.4'!C33,1,0)</f>
        <v>1</v>
      </c>
      <c r="AP34" s="2">
        <f>IF(C34='2.5'!C34,1,0)</f>
        <v>1</v>
      </c>
      <c r="AQ34" s="2">
        <f>IF(C34='2.6'!C33,1,0)</f>
        <v>1</v>
      </c>
      <c r="AR34" s="2">
        <f>IF(C34='2.7'!C32,1,0)</f>
        <v>1</v>
      </c>
      <c r="AS34" s="2">
        <f>IF(C34='2.8'!C33,1,0)</f>
        <v>1</v>
      </c>
    </row>
    <row r="35" spans="1:45" ht="15" customHeight="1" x14ac:dyDescent="0.25">
      <c r="A35" s="26">
        <v>31</v>
      </c>
      <c r="B35" s="27" t="s">
        <v>399</v>
      </c>
      <c r="C35" s="27" t="s">
        <v>608</v>
      </c>
      <c r="D35" s="38">
        <v>42064</v>
      </c>
      <c r="E35" s="4" t="s">
        <v>326</v>
      </c>
      <c r="F35" s="1">
        <v>41958</v>
      </c>
      <c r="G35" s="4" t="s">
        <v>334</v>
      </c>
      <c r="H35" s="1">
        <v>42063</v>
      </c>
      <c r="I35" s="4" t="s">
        <v>525</v>
      </c>
      <c r="J35" s="4" t="s">
        <v>327</v>
      </c>
      <c r="K35" s="5" t="s">
        <v>437</v>
      </c>
      <c r="L35" s="4">
        <v>1975</v>
      </c>
      <c r="M35" s="4">
        <v>1975</v>
      </c>
      <c r="N35" s="4" t="s">
        <v>328</v>
      </c>
      <c r="O35" s="4" t="s">
        <v>329</v>
      </c>
      <c r="P35" s="4">
        <v>5</v>
      </c>
      <c r="Q35" s="4">
        <v>5</v>
      </c>
      <c r="R35" s="4">
        <v>4</v>
      </c>
      <c r="S35" s="4">
        <v>0</v>
      </c>
      <c r="T35" s="4">
        <v>71</v>
      </c>
      <c r="U35" s="4">
        <v>70</v>
      </c>
      <c r="V35" s="4">
        <v>1</v>
      </c>
      <c r="W35" s="30">
        <f t="shared" si="0"/>
        <v>4143.8</v>
      </c>
      <c r="X35" s="6">
        <v>3153.9</v>
      </c>
      <c r="Y35" s="7">
        <v>39.799999999999997</v>
      </c>
      <c r="Z35" s="8">
        <v>950.1</v>
      </c>
      <c r="AA35" s="4" t="s">
        <v>656</v>
      </c>
      <c r="AB35" s="9">
        <v>2379</v>
      </c>
      <c r="AC35" s="9">
        <v>0</v>
      </c>
      <c r="AD35" s="4" t="s">
        <v>330</v>
      </c>
      <c r="AE35" s="1" t="s">
        <v>330</v>
      </c>
      <c r="AF35" s="4" t="s">
        <v>328</v>
      </c>
      <c r="AG35" s="4" t="s">
        <v>331</v>
      </c>
      <c r="AH35" s="4" t="s">
        <v>328</v>
      </c>
      <c r="AI35" s="4" t="s">
        <v>332</v>
      </c>
      <c r="AJ35" s="4" t="s">
        <v>332</v>
      </c>
      <c r="AK35" s="4" t="s">
        <v>328</v>
      </c>
      <c r="AL35" s="2">
        <f>IF(C35=[1]Лист1!$C32,1,0)</f>
        <v>1</v>
      </c>
      <c r="AM35" s="2">
        <f>IF(C35='2.2'!C33,1,0)</f>
        <v>1</v>
      </c>
      <c r="AN35" s="2">
        <f>IF(C35='2.3'!C33,1,0)</f>
        <v>1</v>
      </c>
      <c r="AO35" s="2">
        <f>IF(C35='2.4'!C34,1,0)</f>
        <v>1</v>
      </c>
      <c r="AP35" s="2">
        <f>IF(C35='2.5'!C35,1,0)</f>
        <v>1</v>
      </c>
      <c r="AQ35" s="2">
        <f>IF(C35='2.6'!C34,1,0)</f>
        <v>1</v>
      </c>
      <c r="AR35" s="2">
        <f>IF(C35='2.7'!C33,1,0)</f>
        <v>1</v>
      </c>
      <c r="AS35" s="2">
        <f>IF(C35='2.8'!C34,1,0)</f>
        <v>1</v>
      </c>
    </row>
    <row r="36" spans="1:45" ht="15" customHeight="1" x14ac:dyDescent="0.25">
      <c r="A36" s="26">
        <v>32</v>
      </c>
      <c r="B36" s="27" t="s">
        <v>768</v>
      </c>
      <c r="C36" s="27" t="s">
        <v>769</v>
      </c>
      <c r="D36" s="38">
        <v>42156</v>
      </c>
      <c r="E36" s="4" t="s">
        <v>326</v>
      </c>
      <c r="F36" s="1">
        <v>42139</v>
      </c>
      <c r="G36" s="4">
        <v>2</v>
      </c>
      <c r="H36" s="1">
        <v>42153</v>
      </c>
      <c r="I36" s="4" t="s">
        <v>770</v>
      </c>
      <c r="J36" s="4" t="s">
        <v>327</v>
      </c>
      <c r="K36" s="5" t="s">
        <v>771</v>
      </c>
      <c r="L36" s="4">
        <v>1956</v>
      </c>
      <c r="M36" s="4">
        <v>1956</v>
      </c>
      <c r="N36" s="4" t="s">
        <v>328</v>
      </c>
      <c r="O36" s="4" t="s">
        <v>329</v>
      </c>
      <c r="P36" s="4">
        <v>2</v>
      </c>
      <c r="Q36" s="4">
        <v>2</v>
      </c>
      <c r="R36" s="4">
        <v>2</v>
      </c>
      <c r="S36" s="4">
        <v>0</v>
      </c>
      <c r="T36" s="4">
        <v>8</v>
      </c>
      <c r="U36" s="4">
        <v>8</v>
      </c>
      <c r="V36" s="4">
        <v>0</v>
      </c>
      <c r="W36" s="30">
        <f t="shared" si="0"/>
        <v>424.7</v>
      </c>
      <c r="X36" s="6">
        <v>386.8</v>
      </c>
      <c r="Y36" s="7">
        <v>0</v>
      </c>
      <c r="Z36" s="8">
        <v>37.9</v>
      </c>
      <c r="AA36" s="4" t="s">
        <v>772</v>
      </c>
      <c r="AB36" s="9">
        <v>724</v>
      </c>
      <c r="AC36" s="9">
        <v>0</v>
      </c>
      <c r="AD36" s="4" t="s">
        <v>330</v>
      </c>
      <c r="AE36" s="1" t="s">
        <v>330</v>
      </c>
      <c r="AF36" s="4" t="s">
        <v>328</v>
      </c>
      <c r="AG36" s="4" t="s">
        <v>331</v>
      </c>
      <c r="AH36" s="4" t="s">
        <v>328</v>
      </c>
      <c r="AI36" s="4" t="s">
        <v>332</v>
      </c>
      <c r="AJ36" s="4" t="s">
        <v>332</v>
      </c>
      <c r="AK36" s="4" t="s">
        <v>328</v>
      </c>
      <c r="AL36" s="2">
        <f>IF(C36=[1]Лист1!$C33,1,0)</f>
        <v>1</v>
      </c>
      <c r="AM36" s="2">
        <f>IF(C36='2.2'!C34,1,0)</f>
        <v>1</v>
      </c>
      <c r="AN36" s="2">
        <f>IF(C36='2.3'!C34,1,0)</f>
        <v>1</v>
      </c>
      <c r="AO36" s="2">
        <f>IF(C36='2.4'!C35,1,0)</f>
        <v>1</v>
      </c>
      <c r="AP36" s="2">
        <f>IF(C36='2.5'!C36,1,0)</f>
        <v>1</v>
      </c>
      <c r="AQ36" s="2">
        <f>IF(C36='2.6'!C35,1,0)</f>
        <v>1</v>
      </c>
      <c r="AR36" s="2">
        <f>IF(C36='2.7'!C34,1,0)</f>
        <v>1</v>
      </c>
      <c r="AS36" s="2">
        <f>IF(C36='2.8'!C35,1,0)</f>
        <v>1</v>
      </c>
    </row>
    <row r="37" spans="1:45" ht="15" customHeight="1" x14ac:dyDescent="0.25">
      <c r="A37" s="26">
        <v>33</v>
      </c>
      <c r="B37" s="27" t="s">
        <v>773</v>
      </c>
      <c r="C37" s="27" t="s">
        <v>774</v>
      </c>
      <c r="D37" s="38">
        <v>42491</v>
      </c>
      <c r="E37" s="4" t="s">
        <v>326</v>
      </c>
      <c r="F37" s="1">
        <v>42477</v>
      </c>
      <c r="G37" s="4">
        <v>2</v>
      </c>
      <c r="H37" s="1">
        <v>42491</v>
      </c>
      <c r="I37" s="4" t="s">
        <v>775</v>
      </c>
      <c r="J37" s="4" t="s">
        <v>327</v>
      </c>
      <c r="K37" s="5" t="s">
        <v>776</v>
      </c>
      <c r="L37" s="4">
        <v>1960</v>
      </c>
      <c r="M37" s="4">
        <v>1960</v>
      </c>
      <c r="N37" s="4" t="s">
        <v>328</v>
      </c>
      <c r="O37" s="4" t="s">
        <v>329</v>
      </c>
      <c r="P37" s="4">
        <v>5</v>
      </c>
      <c r="Q37" s="4">
        <v>4</v>
      </c>
      <c r="R37" s="4">
        <v>3</v>
      </c>
      <c r="S37" s="4">
        <v>0</v>
      </c>
      <c r="T37" s="4">
        <v>52</v>
      </c>
      <c r="U37" s="4">
        <v>52</v>
      </c>
      <c r="V37" s="4">
        <v>0</v>
      </c>
      <c r="W37" s="30">
        <f t="shared" si="0"/>
        <v>2268.6999999999998</v>
      </c>
      <c r="X37" s="6">
        <v>2109.5</v>
      </c>
      <c r="Y37" s="7">
        <v>0</v>
      </c>
      <c r="Z37" s="8">
        <v>159.19999999999999</v>
      </c>
      <c r="AA37" s="4" t="s">
        <v>777</v>
      </c>
      <c r="AB37" s="9">
        <v>2505</v>
      </c>
      <c r="AC37" s="9">
        <v>0</v>
      </c>
      <c r="AD37" s="4" t="s">
        <v>330</v>
      </c>
      <c r="AE37" s="1" t="s">
        <v>330</v>
      </c>
      <c r="AF37" s="4" t="s">
        <v>328</v>
      </c>
      <c r="AG37" s="4" t="s">
        <v>331</v>
      </c>
      <c r="AH37" s="4" t="s">
        <v>328</v>
      </c>
      <c r="AI37" s="4" t="s">
        <v>332</v>
      </c>
      <c r="AJ37" s="4" t="s">
        <v>332</v>
      </c>
      <c r="AK37" s="4" t="s">
        <v>328</v>
      </c>
      <c r="AL37" s="2">
        <f>IF(C37=[1]Лист1!$C34,1,0)</f>
        <v>1</v>
      </c>
      <c r="AM37" s="2">
        <f>IF(C37='2.2'!C35,1,0)</f>
        <v>1</v>
      </c>
      <c r="AN37" s="2">
        <f>IF(C37='2.3'!C35,1,0)</f>
        <v>1</v>
      </c>
      <c r="AO37" s="2">
        <f>IF(C37='2.4'!C36,1,0)</f>
        <v>1</v>
      </c>
      <c r="AP37" s="2">
        <f>IF(C37='2.5'!C37,1,0)</f>
        <v>1</v>
      </c>
      <c r="AQ37" s="2">
        <f>IF(C37='2.6'!C36,1,0)</f>
        <v>1</v>
      </c>
      <c r="AR37" s="2">
        <f>IF(C37='2.7'!C35,1,0)</f>
        <v>1</v>
      </c>
      <c r="AS37" s="2">
        <f>IF(C37='2.8'!C36,1,0)</f>
        <v>1</v>
      </c>
    </row>
    <row r="38" spans="1:45" ht="15" customHeight="1" x14ac:dyDescent="0.25">
      <c r="A38" s="26">
        <v>34</v>
      </c>
      <c r="B38" s="27" t="s">
        <v>778</v>
      </c>
      <c r="C38" s="27" t="s">
        <v>779</v>
      </c>
      <c r="D38" s="38">
        <v>42156</v>
      </c>
      <c r="E38" s="4" t="s">
        <v>326</v>
      </c>
      <c r="F38" s="1">
        <v>42144</v>
      </c>
      <c r="G38" s="4">
        <v>1</v>
      </c>
      <c r="H38" s="1">
        <v>42156</v>
      </c>
      <c r="I38" s="4" t="s">
        <v>780</v>
      </c>
      <c r="J38" s="4" t="s">
        <v>327</v>
      </c>
      <c r="K38" s="5" t="s">
        <v>781</v>
      </c>
      <c r="L38" s="4">
        <v>1960</v>
      </c>
      <c r="M38" s="4">
        <v>1960</v>
      </c>
      <c r="N38" s="4" t="s">
        <v>328</v>
      </c>
      <c r="O38" s="4" t="s">
        <v>329</v>
      </c>
      <c r="P38" s="4">
        <v>3</v>
      </c>
      <c r="Q38" s="4">
        <v>3</v>
      </c>
      <c r="R38" s="4">
        <v>2</v>
      </c>
      <c r="S38" s="4">
        <v>0</v>
      </c>
      <c r="T38" s="4">
        <v>24</v>
      </c>
      <c r="U38" s="4">
        <v>24</v>
      </c>
      <c r="V38" s="4">
        <v>0</v>
      </c>
      <c r="W38" s="30">
        <f t="shared" si="0"/>
        <v>1036.2</v>
      </c>
      <c r="X38" s="6">
        <v>964.2</v>
      </c>
      <c r="Y38" s="7">
        <v>0</v>
      </c>
      <c r="Z38" s="8">
        <v>72</v>
      </c>
      <c r="AA38" s="4" t="s">
        <v>782</v>
      </c>
      <c r="AB38" s="9">
        <v>931</v>
      </c>
      <c r="AC38" s="9">
        <v>0</v>
      </c>
      <c r="AD38" s="4" t="s">
        <v>330</v>
      </c>
      <c r="AE38" s="1" t="s">
        <v>330</v>
      </c>
      <c r="AF38" s="4" t="s">
        <v>328</v>
      </c>
      <c r="AG38" s="4" t="s">
        <v>331</v>
      </c>
      <c r="AH38" s="4" t="s">
        <v>328</v>
      </c>
      <c r="AI38" s="4" t="s">
        <v>332</v>
      </c>
      <c r="AJ38" s="4" t="s">
        <v>332</v>
      </c>
      <c r="AK38" s="4" t="s">
        <v>328</v>
      </c>
      <c r="AL38" s="2">
        <f>IF(C38=[1]Лист1!$C35,1,0)</f>
        <v>1</v>
      </c>
      <c r="AM38" s="2">
        <f>IF(C38='2.2'!C36,1,0)</f>
        <v>1</v>
      </c>
      <c r="AN38" s="2">
        <f>IF(C38='2.3'!C36,1,0)</f>
        <v>1</v>
      </c>
      <c r="AO38" s="2">
        <f>IF(C38='2.4'!C37,1,0)</f>
        <v>1</v>
      </c>
      <c r="AP38" s="2">
        <f>IF(C38='2.5'!C38,1,0)</f>
        <v>1</v>
      </c>
      <c r="AQ38" s="2">
        <f>IF(C38='2.6'!C37,1,0)</f>
        <v>1</v>
      </c>
      <c r="AR38" s="2">
        <f>IF(C38='2.7'!C36,1,0)</f>
        <v>1</v>
      </c>
      <c r="AS38" s="2">
        <f>IF(C38='2.8'!C37,1,0)</f>
        <v>1</v>
      </c>
    </row>
    <row r="39" spans="1:45" ht="15" customHeight="1" x14ac:dyDescent="0.25">
      <c r="A39" s="26">
        <v>35</v>
      </c>
      <c r="B39" s="27" t="s">
        <v>783</v>
      </c>
      <c r="C39" s="27" t="s">
        <v>784</v>
      </c>
      <c r="D39" s="38">
        <v>42156</v>
      </c>
      <c r="E39" s="4" t="s">
        <v>326</v>
      </c>
      <c r="F39" s="1">
        <v>42134</v>
      </c>
      <c r="G39" s="4">
        <v>2</v>
      </c>
      <c r="H39" s="1">
        <v>42151</v>
      </c>
      <c r="I39" s="4" t="s">
        <v>785</v>
      </c>
      <c r="J39" s="4" t="s">
        <v>327</v>
      </c>
      <c r="K39" s="5" t="s">
        <v>786</v>
      </c>
      <c r="L39" s="4">
        <v>1954</v>
      </c>
      <c r="M39" s="4">
        <v>1954</v>
      </c>
      <c r="N39" s="4" t="s">
        <v>328</v>
      </c>
      <c r="O39" s="4" t="s">
        <v>329</v>
      </c>
      <c r="P39" s="4">
        <v>2</v>
      </c>
      <c r="Q39" s="4">
        <v>2</v>
      </c>
      <c r="R39" s="4">
        <v>2</v>
      </c>
      <c r="S39" s="4">
        <v>0</v>
      </c>
      <c r="T39" s="4">
        <v>8</v>
      </c>
      <c r="U39" s="4">
        <v>8</v>
      </c>
      <c r="V39" s="4">
        <v>0</v>
      </c>
      <c r="W39" s="30">
        <f t="shared" si="0"/>
        <v>423.79999999999995</v>
      </c>
      <c r="X39" s="6">
        <v>380.9</v>
      </c>
      <c r="Y39" s="7">
        <v>0</v>
      </c>
      <c r="Z39" s="8">
        <v>42.9</v>
      </c>
      <c r="AA39" s="4" t="s">
        <v>787</v>
      </c>
      <c r="AB39" s="9">
        <v>479</v>
      </c>
      <c r="AC39" s="9">
        <v>0</v>
      </c>
      <c r="AD39" s="4" t="s">
        <v>330</v>
      </c>
      <c r="AE39" s="1" t="s">
        <v>330</v>
      </c>
      <c r="AF39" s="4" t="s">
        <v>328</v>
      </c>
      <c r="AG39" s="4" t="s">
        <v>331</v>
      </c>
      <c r="AH39" s="4" t="s">
        <v>328</v>
      </c>
      <c r="AI39" s="4" t="s">
        <v>332</v>
      </c>
      <c r="AJ39" s="4" t="s">
        <v>332</v>
      </c>
      <c r="AK39" s="4" t="s">
        <v>328</v>
      </c>
      <c r="AL39" s="2">
        <f>IF(C39=[1]Лист1!$C36,1,0)</f>
        <v>1</v>
      </c>
      <c r="AM39" s="2">
        <f>IF(C39='2.2'!C37,1,0)</f>
        <v>1</v>
      </c>
      <c r="AN39" s="2">
        <f>IF(C39='2.3'!C37,1,0)</f>
        <v>1</v>
      </c>
      <c r="AO39" s="2">
        <f>IF(C39='2.4'!C38,1,0)</f>
        <v>1</v>
      </c>
      <c r="AP39" s="2">
        <f>IF(C39='2.5'!C39,1,0)</f>
        <v>1</v>
      </c>
      <c r="AQ39" s="2">
        <f>IF(C39='2.6'!C38,1,0)</f>
        <v>1</v>
      </c>
      <c r="AR39" s="2">
        <f>IF(C39='2.7'!C37,1,0)</f>
        <v>1</v>
      </c>
      <c r="AS39" s="2">
        <f>IF(C39='2.8'!C38,1,0)</f>
        <v>1</v>
      </c>
    </row>
    <row r="40" spans="1:45" ht="15" customHeight="1" x14ac:dyDescent="0.25">
      <c r="A40" s="26">
        <v>36</v>
      </c>
      <c r="B40" s="27" t="s">
        <v>788</v>
      </c>
      <c r="C40" s="27" t="s">
        <v>789</v>
      </c>
      <c r="D40" s="38">
        <v>42767</v>
      </c>
      <c r="E40" s="4" t="s">
        <v>326</v>
      </c>
      <c r="F40" s="1">
        <v>42754</v>
      </c>
      <c r="G40" s="4">
        <v>2</v>
      </c>
      <c r="H40" s="1">
        <v>42759</v>
      </c>
      <c r="I40" s="4" t="s">
        <v>790</v>
      </c>
      <c r="J40" s="4" t="s">
        <v>327</v>
      </c>
      <c r="K40" s="5" t="s">
        <v>791</v>
      </c>
      <c r="L40" s="4">
        <v>1972</v>
      </c>
      <c r="M40" s="4">
        <v>1972</v>
      </c>
      <c r="N40" s="4" t="s">
        <v>328</v>
      </c>
      <c r="O40" s="4" t="s">
        <v>329</v>
      </c>
      <c r="P40" s="4">
        <v>5</v>
      </c>
      <c r="Q40" s="4">
        <v>5</v>
      </c>
      <c r="R40" s="4">
        <v>4</v>
      </c>
      <c r="S40" s="4">
        <v>0</v>
      </c>
      <c r="T40" s="4">
        <v>70</v>
      </c>
      <c r="U40" s="4">
        <v>70</v>
      </c>
      <c r="V40" s="4">
        <v>0</v>
      </c>
      <c r="W40" s="30">
        <f t="shared" si="0"/>
        <v>4079.6000000000004</v>
      </c>
      <c r="X40" s="6">
        <v>3128.4</v>
      </c>
      <c r="Y40" s="7">
        <v>0</v>
      </c>
      <c r="Z40" s="8">
        <v>951.2</v>
      </c>
      <c r="AA40" s="4" t="s">
        <v>792</v>
      </c>
      <c r="AB40" s="9">
        <v>2639</v>
      </c>
      <c r="AC40" s="9">
        <v>0</v>
      </c>
      <c r="AD40" s="4" t="s">
        <v>330</v>
      </c>
      <c r="AE40" s="1" t="s">
        <v>330</v>
      </c>
      <c r="AF40" s="4" t="s">
        <v>328</v>
      </c>
      <c r="AG40" s="4" t="s">
        <v>331</v>
      </c>
      <c r="AH40" s="4" t="s">
        <v>328</v>
      </c>
      <c r="AI40" s="4" t="s">
        <v>333</v>
      </c>
      <c r="AJ40" s="4" t="s">
        <v>332</v>
      </c>
      <c r="AK40" s="4" t="s">
        <v>328</v>
      </c>
      <c r="AL40" s="2">
        <f>IF(C40=[1]Лист1!$C37,1,0)</f>
        <v>1</v>
      </c>
      <c r="AM40" s="2">
        <f>IF(C40='2.2'!C38,1,0)</f>
        <v>1</v>
      </c>
      <c r="AN40" s="2">
        <f>IF(C40='2.3'!C38,1,0)</f>
        <v>1</v>
      </c>
      <c r="AO40" s="2">
        <f>IF(C40='2.4'!C39,1,0)</f>
        <v>1</v>
      </c>
      <c r="AP40" s="2">
        <f>IF(C40='2.5'!C40,1,0)</f>
        <v>1</v>
      </c>
      <c r="AQ40" s="2">
        <f>IF(C40='2.6'!C39,1,0)</f>
        <v>1</v>
      </c>
      <c r="AR40" s="2">
        <f>IF(C40='2.7'!C38,1,0)</f>
        <v>1</v>
      </c>
      <c r="AS40" s="2">
        <f>IF(C40='2.8'!C39,1,0)</f>
        <v>1</v>
      </c>
    </row>
    <row r="41" spans="1:45" ht="15" customHeight="1" x14ac:dyDescent="0.25">
      <c r="A41" s="26">
        <v>37</v>
      </c>
      <c r="B41" s="27" t="s">
        <v>793</v>
      </c>
      <c r="C41" s="27" t="s">
        <v>794</v>
      </c>
      <c r="D41" s="38">
        <v>42736</v>
      </c>
      <c r="E41" s="4" t="s">
        <v>326</v>
      </c>
      <c r="F41" s="1">
        <v>42724</v>
      </c>
      <c r="G41" s="4">
        <v>2</v>
      </c>
      <c r="H41" s="1">
        <v>42736</v>
      </c>
      <c r="I41" s="4" t="s">
        <v>795</v>
      </c>
      <c r="J41" s="4" t="s">
        <v>327</v>
      </c>
      <c r="K41" s="5" t="s">
        <v>796</v>
      </c>
      <c r="L41" s="4">
        <v>1972</v>
      </c>
      <c r="M41" s="4">
        <v>1972</v>
      </c>
      <c r="N41" s="4" t="s">
        <v>328</v>
      </c>
      <c r="O41" s="4" t="s">
        <v>329</v>
      </c>
      <c r="P41" s="4">
        <v>5</v>
      </c>
      <c r="Q41" s="4">
        <v>5</v>
      </c>
      <c r="R41" s="4">
        <v>4</v>
      </c>
      <c r="S41" s="4">
        <v>0</v>
      </c>
      <c r="T41" s="4">
        <v>58</v>
      </c>
      <c r="U41" s="4">
        <v>56</v>
      </c>
      <c r="V41" s="4">
        <v>2</v>
      </c>
      <c r="W41" s="30">
        <f t="shared" si="0"/>
        <v>4706.8999999999996</v>
      </c>
      <c r="X41" s="6">
        <v>2705</v>
      </c>
      <c r="Y41" s="7">
        <v>787.7</v>
      </c>
      <c r="Z41" s="8">
        <v>1214.2</v>
      </c>
      <c r="AA41" s="4" t="s">
        <v>797</v>
      </c>
      <c r="AB41" s="9">
        <v>2121</v>
      </c>
      <c r="AC41" s="9">
        <v>0</v>
      </c>
      <c r="AD41" s="4" t="s">
        <v>330</v>
      </c>
      <c r="AE41" s="1" t="s">
        <v>330</v>
      </c>
      <c r="AF41" s="4" t="s">
        <v>328</v>
      </c>
      <c r="AG41" s="4" t="s">
        <v>331</v>
      </c>
      <c r="AH41" s="4" t="s">
        <v>328</v>
      </c>
      <c r="AI41" s="4" t="s">
        <v>332</v>
      </c>
      <c r="AJ41" s="4" t="s">
        <v>332</v>
      </c>
      <c r="AK41" s="4" t="s">
        <v>328</v>
      </c>
      <c r="AL41" s="2">
        <f>IF(C41=[1]Лист1!$C38,1,0)</f>
        <v>1</v>
      </c>
      <c r="AM41" s="2">
        <f>IF(C41='2.2'!C39,1,0)</f>
        <v>1</v>
      </c>
      <c r="AN41" s="2">
        <f>IF(C41='2.3'!C39,1,0)</f>
        <v>1</v>
      </c>
      <c r="AO41" s="2">
        <f>IF(C41='2.4'!C40,1,0)</f>
        <v>1</v>
      </c>
      <c r="AP41" s="2">
        <f>IF(C41='2.5'!C41,1,0)</f>
        <v>1</v>
      </c>
      <c r="AQ41" s="2">
        <f>IF(C41='2.6'!C40,1,0)</f>
        <v>1</v>
      </c>
      <c r="AR41" s="2">
        <f>IF(C41='2.7'!C39,1,0)</f>
        <v>1</v>
      </c>
      <c r="AS41" s="2">
        <f>IF(C41='2.8'!C40,1,0)</f>
        <v>1</v>
      </c>
    </row>
    <row r="42" spans="1:45" ht="15" customHeight="1" x14ac:dyDescent="0.25">
      <c r="A42" s="26">
        <v>38</v>
      </c>
      <c r="B42" s="27" t="s">
        <v>666</v>
      </c>
      <c r="C42" s="27" t="s">
        <v>586</v>
      </c>
      <c r="D42" s="38">
        <v>42736</v>
      </c>
      <c r="E42" s="4" t="s">
        <v>326</v>
      </c>
      <c r="F42" s="1">
        <v>42727</v>
      </c>
      <c r="G42" s="4">
        <v>2</v>
      </c>
      <c r="H42" s="1">
        <v>42734</v>
      </c>
      <c r="I42" s="4" t="s">
        <v>569</v>
      </c>
      <c r="J42" s="4" t="s">
        <v>327</v>
      </c>
      <c r="K42" s="5" t="s">
        <v>674</v>
      </c>
      <c r="L42" s="4">
        <v>1971</v>
      </c>
      <c r="M42" s="4">
        <v>1971</v>
      </c>
      <c r="N42" s="4" t="s">
        <v>328</v>
      </c>
      <c r="O42" s="4" t="s">
        <v>329</v>
      </c>
      <c r="P42" s="4">
        <v>5</v>
      </c>
      <c r="Q42" s="4">
        <v>5</v>
      </c>
      <c r="R42" s="4">
        <v>4</v>
      </c>
      <c r="S42" s="4">
        <v>0</v>
      </c>
      <c r="T42" s="4">
        <v>65</v>
      </c>
      <c r="U42" s="4">
        <v>65</v>
      </c>
      <c r="V42" s="4">
        <v>1</v>
      </c>
      <c r="W42" s="30">
        <f t="shared" si="0"/>
        <v>4342.7999999999993</v>
      </c>
      <c r="X42" s="6">
        <v>2884.2</v>
      </c>
      <c r="Y42" s="7">
        <v>528.1</v>
      </c>
      <c r="Z42" s="8">
        <v>930.5</v>
      </c>
      <c r="AA42" s="4" t="s">
        <v>328</v>
      </c>
      <c r="AB42" s="9">
        <v>3987.1</v>
      </c>
      <c r="AC42" s="9">
        <v>0</v>
      </c>
      <c r="AD42" s="4" t="s">
        <v>330</v>
      </c>
      <c r="AE42" s="1" t="s">
        <v>330</v>
      </c>
      <c r="AF42" s="4" t="s">
        <v>328</v>
      </c>
      <c r="AG42" s="4" t="s">
        <v>331</v>
      </c>
      <c r="AH42" s="4" t="s">
        <v>328</v>
      </c>
      <c r="AI42" s="4" t="s">
        <v>333</v>
      </c>
      <c r="AJ42" s="4" t="s">
        <v>332</v>
      </c>
      <c r="AK42" s="4" t="s">
        <v>328</v>
      </c>
      <c r="AL42" s="2">
        <f>IF(C42=[1]Лист1!$C39,1,0)</f>
        <v>1</v>
      </c>
      <c r="AM42" s="2">
        <f>IF(C42='2.2'!C40,1,0)</f>
        <v>1</v>
      </c>
      <c r="AN42" s="2">
        <f>IF(C42='2.3'!C40,1,0)</f>
        <v>1</v>
      </c>
      <c r="AO42" s="2">
        <f>IF(C42='2.4'!C41,1,0)</f>
        <v>1</v>
      </c>
      <c r="AP42" s="2">
        <f>IF(C42='2.5'!C42,1,0)</f>
        <v>1</v>
      </c>
      <c r="AQ42" s="2">
        <f>IF(C42='2.6'!C41,1,0)</f>
        <v>1</v>
      </c>
      <c r="AR42" s="2">
        <f>IF(C42='2.7'!C40,1,0)</f>
        <v>1</v>
      </c>
      <c r="AS42" s="2">
        <f>IF(C42='2.8'!C41,1,0)</f>
        <v>1</v>
      </c>
    </row>
    <row r="43" spans="1:45" ht="15" customHeight="1" x14ac:dyDescent="0.25">
      <c r="A43" s="26">
        <v>39</v>
      </c>
      <c r="B43" s="27" t="s">
        <v>798</v>
      </c>
      <c r="C43" s="27" t="s">
        <v>799</v>
      </c>
      <c r="D43" s="38">
        <v>42736</v>
      </c>
      <c r="E43" s="4" t="s">
        <v>326</v>
      </c>
      <c r="F43" s="1">
        <v>42726</v>
      </c>
      <c r="G43" s="4">
        <v>1</v>
      </c>
      <c r="H43" s="1">
        <v>42727</v>
      </c>
      <c r="I43" s="4" t="s">
        <v>800</v>
      </c>
      <c r="J43" s="4" t="s">
        <v>327</v>
      </c>
      <c r="K43" s="5" t="s">
        <v>801</v>
      </c>
      <c r="L43" s="4">
        <v>1958</v>
      </c>
      <c r="M43" s="4">
        <v>1958</v>
      </c>
      <c r="N43" s="4" t="s">
        <v>328</v>
      </c>
      <c r="O43" s="4" t="s">
        <v>329</v>
      </c>
      <c r="P43" s="4">
        <v>5</v>
      </c>
      <c r="Q43" s="4">
        <v>5</v>
      </c>
      <c r="R43" s="4">
        <v>4</v>
      </c>
      <c r="S43" s="4">
        <v>0</v>
      </c>
      <c r="T43" s="4">
        <v>70</v>
      </c>
      <c r="U43" s="4">
        <v>70</v>
      </c>
      <c r="V43" s="4">
        <v>0</v>
      </c>
      <c r="W43" s="30">
        <f t="shared" si="0"/>
        <v>4369.1000000000004</v>
      </c>
      <c r="X43" s="6">
        <v>3278.6</v>
      </c>
      <c r="Y43" s="7">
        <v>61.8</v>
      </c>
      <c r="Z43" s="8">
        <v>1028.7</v>
      </c>
      <c r="AA43" s="4" t="s">
        <v>802</v>
      </c>
      <c r="AB43" s="9">
        <v>2796</v>
      </c>
      <c r="AC43" s="9">
        <v>0</v>
      </c>
      <c r="AD43" s="4" t="s">
        <v>330</v>
      </c>
      <c r="AE43" s="1" t="s">
        <v>330</v>
      </c>
      <c r="AF43" s="4" t="s">
        <v>328</v>
      </c>
      <c r="AG43" s="4" t="s">
        <v>331</v>
      </c>
      <c r="AH43" s="4" t="s">
        <v>328</v>
      </c>
      <c r="AI43" s="4" t="s">
        <v>333</v>
      </c>
      <c r="AJ43" s="4" t="s">
        <v>332</v>
      </c>
      <c r="AK43" s="4" t="s">
        <v>328</v>
      </c>
      <c r="AL43" s="2">
        <f>IF(C43=[1]Лист1!$C40,1,0)</f>
        <v>1</v>
      </c>
      <c r="AM43" s="2">
        <f>IF(C43='2.2'!C41,1,0)</f>
        <v>1</v>
      </c>
      <c r="AN43" s="2">
        <f>IF(C43='2.3'!C41,1,0)</f>
        <v>1</v>
      </c>
      <c r="AO43" s="2">
        <f>IF(C43='2.4'!C42,1,0)</f>
        <v>1</v>
      </c>
      <c r="AP43" s="2">
        <f>IF(C43='2.5'!C43,1,0)</f>
        <v>1</v>
      </c>
      <c r="AQ43" s="2">
        <f>IF(C43='2.6'!C42,1,0)</f>
        <v>1</v>
      </c>
      <c r="AR43" s="2">
        <f>IF(C43='2.7'!C41,1,0)</f>
        <v>1</v>
      </c>
      <c r="AS43" s="2">
        <f>IF(C43='2.8'!C42,1,0)</f>
        <v>1</v>
      </c>
    </row>
    <row r="44" spans="1:45" ht="15" customHeight="1" x14ac:dyDescent="0.25">
      <c r="A44" s="26">
        <v>40</v>
      </c>
      <c r="B44" s="27" t="s">
        <v>803</v>
      </c>
      <c r="C44" s="27" t="s">
        <v>804</v>
      </c>
      <c r="D44" s="38">
        <v>42064</v>
      </c>
      <c r="E44" s="4" t="s">
        <v>326</v>
      </c>
      <c r="F44" s="1">
        <v>41973</v>
      </c>
      <c r="G44" s="4">
        <v>1</v>
      </c>
      <c r="H44" s="1">
        <v>42063</v>
      </c>
      <c r="I44" s="4" t="s">
        <v>805</v>
      </c>
      <c r="J44" s="4" t="s">
        <v>327</v>
      </c>
      <c r="K44" s="5" t="s">
        <v>806</v>
      </c>
      <c r="L44" s="4">
        <v>1960</v>
      </c>
      <c r="M44" s="4">
        <v>1960</v>
      </c>
      <c r="N44" s="4" t="s">
        <v>328</v>
      </c>
      <c r="O44" s="4" t="s">
        <v>329</v>
      </c>
      <c r="P44" s="4">
        <v>5</v>
      </c>
      <c r="Q44" s="4">
        <v>5</v>
      </c>
      <c r="R44" s="4">
        <v>5</v>
      </c>
      <c r="S44" s="4">
        <v>0</v>
      </c>
      <c r="T44" s="4">
        <v>92</v>
      </c>
      <c r="U44" s="4">
        <v>92</v>
      </c>
      <c r="V44" s="4">
        <v>0</v>
      </c>
      <c r="W44" s="30">
        <f t="shared" si="0"/>
        <v>4736.1000000000004</v>
      </c>
      <c r="X44" s="6">
        <v>3920.6</v>
      </c>
      <c r="Y44" s="7">
        <v>0</v>
      </c>
      <c r="Z44" s="8">
        <v>815.5</v>
      </c>
      <c r="AA44" s="4" t="s">
        <v>807</v>
      </c>
      <c r="AB44" s="9">
        <v>3260</v>
      </c>
      <c r="AC44" s="9">
        <v>0</v>
      </c>
      <c r="AD44" s="4" t="s">
        <v>330</v>
      </c>
      <c r="AE44" s="1" t="s">
        <v>330</v>
      </c>
      <c r="AF44" s="4" t="s">
        <v>328</v>
      </c>
      <c r="AG44" s="4" t="s">
        <v>331</v>
      </c>
      <c r="AH44" s="4" t="s">
        <v>328</v>
      </c>
      <c r="AI44" s="4" t="s">
        <v>333</v>
      </c>
      <c r="AJ44" s="4" t="s">
        <v>333</v>
      </c>
      <c r="AK44" s="4" t="s">
        <v>328</v>
      </c>
      <c r="AL44" s="2">
        <f>IF(C44=[1]Лист1!$C41,1,0)</f>
        <v>1</v>
      </c>
      <c r="AM44" s="2">
        <f>IF(C44='2.2'!C42,1,0)</f>
        <v>1</v>
      </c>
      <c r="AN44" s="2">
        <f>IF(C44='2.3'!C42,1,0)</f>
        <v>1</v>
      </c>
      <c r="AO44" s="2">
        <f>IF(C44='2.4'!C43,1,0)</f>
        <v>1</v>
      </c>
      <c r="AP44" s="2">
        <f>IF(C44='2.5'!C44,1,0)</f>
        <v>1</v>
      </c>
      <c r="AQ44" s="2">
        <f>IF(C44='2.6'!C43,1,0)</f>
        <v>1</v>
      </c>
      <c r="AR44" s="2">
        <f>IF(C44='2.7'!C42,1,0)</f>
        <v>1</v>
      </c>
      <c r="AS44" s="2">
        <f>IF(C44='2.8'!C43,1,0)</f>
        <v>1</v>
      </c>
    </row>
    <row r="45" spans="1:45" ht="15" customHeight="1" x14ac:dyDescent="0.25">
      <c r="A45" s="26">
        <v>41</v>
      </c>
      <c r="B45" s="27" t="s">
        <v>808</v>
      </c>
      <c r="C45" s="27" t="s">
        <v>809</v>
      </c>
      <c r="D45" s="38">
        <v>42736</v>
      </c>
      <c r="E45" s="4" t="s">
        <v>326</v>
      </c>
      <c r="F45" s="1">
        <v>42731</v>
      </c>
      <c r="G45" s="4">
        <v>2</v>
      </c>
      <c r="H45" s="1">
        <v>42736</v>
      </c>
      <c r="I45" s="4" t="s">
        <v>810</v>
      </c>
      <c r="J45" s="4" t="s">
        <v>327</v>
      </c>
      <c r="K45" s="5" t="s">
        <v>811</v>
      </c>
      <c r="L45" s="4">
        <v>1971</v>
      </c>
      <c r="M45" s="4">
        <v>1971</v>
      </c>
      <c r="N45" s="4" t="s">
        <v>328</v>
      </c>
      <c r="O45" s="4" t="s">
        <v>329</v>
      </c>
      <c r="P45" s="4">
        <v>5</v>
      </c>
      <c r="Q45" s="4">
        <v>5</v>
      </c>
      <c r="R45" s="4">
        <v>6</v>
      </c>
      <c r="S45" s="4">
        <v>0</v>
      </c>
      <c r="T45" s="4">
        <v>0</v>
      </c>
      <c r="U45" s="4">
        <v>0</v>
      </c>
      <c r="V45" s="4">
        <v>0</v>
      </c>
      <c r="W45" s="30">
        <f t="shared" si="0"/>
        <v>6188.2999999999993</v>
      </c>
      <c r="X45" s="6">
        <v>4436.2</v>
      </c>
      <c r="Y45" s="7">
        <v>323.2</v>
      </c>
      <c r="Z45" s="8">
        <v>1428.9</v>
      </c>
      <c r="AA45" s="4" t="s">
        <v>812</v>
      </c>
      <c r="AB45" s="9">
        <v>3997</v>
      </c>
      <c r="AC45" s="9">
        <v>0</v>
      </c>
      <c r="AD45" s="4" t="s">
        <v>330</v>
      </c>
      <c r="AE45" s="1" t="s">
        <v>330</v>
      </c>
      <c r="AF45" s="4" t="s">
        <v>328</v>
      </c>
      <c r="AG45" s="4" t="s">
        <v>331</v>
      </c>
      <c r="AH45" s="4" t="s">
        <v>328</v>
      </c>
      <c r="AI45" s="4" t="s">
        <v>332</v>
      </c>
      <c r="AJ45" s="4" t="s">
        <v>332</v>
      </c>
      <c r="AK45" s="4" t="s">
        <v>328</v>
      </c>
      <c r="AL45" s="2">
        <f>IF(C45=[1]Лист1!$C42,1,0)</f>
        <v>1</v>
      </c>
      <c r="AM45" s="2">
        <f>IF(C45='2.2'!C43,1,0)</f>
        <v>1</v>
      </c>
      <c r="AN45" s="2">
        <f>IF(C45='2.3'!C43,1,0)</f>
        <v>1</v>
      </c>
      <c r="AO45" s="2">
        <f>IF(C45='2.4'!C44,1,0)</f>
        <v>1</v>
      </c>
      <c r="AP45" s="2">
        <f>IF(C45='2.5'!C45,1,0)</f>
        <v>1</v>
      </c>
      <c r="AQ45" s="2">
        <f>IF(C45='2.6'!C44,1,0)</f>
        <v>1</v>
      </c>
      <c r="AR45" s="2">
        <f>IF(C45='2.7'!C43,1,0)</f>
        <v>1</v>
      </c>
      <c r="AS45" s="2">
        <f>IF(C45='2.8'!C44,1,0)</f>
        <v>1</v>
      </c>
    </row>
    <row r="46" spans="1:45" ht="15" customHeight="1" x14ac:dyDescent="0.25">
      <c r="A46" s="26">
        <v>42</v>
      </c>
      <c r="B46" s="27" t="s">
        <v>813</v>
      </c>
      <c r="C46" s="27" t="s">
        <v>814</v>
      </c>
      <c r="D46" s="38">
        <v>42736</v>
      </c>
      <c r="E46" s="4" t="s">
        <v>326</v>
      </c>
      <c r="F46" s="1">
        <v>42724</v>
      </c>
      <c r="G46" s="4">
        <v>5</v>
      </c>
      <c r="H46" s="1">
        <v>42736</v>
      </c>
      <c r="I46" s="4" t="s">
        <v>815</v>
      </c>
      <c r="J46" s="4" t="s">
        <v>327</v>
      </c>
      <c r="K46" s="5" t="s">
        <v>816</v>
      </c>
      <c r="L46" s="4">
        <v>1976</v>
      </c>
      <c r="M46" s="4">
        <v>1976</v>
      </c>
      <c r="N46" s="4" t="s">
        <v>328</v>
      </c>
      <c r="O46" s="4" t="s">
        <v>329</v>
      </c>
      <c r="P46" s="4">
        <v>5</v>
      </c>
      <c r="Q46" s="4">
        <v>5</v>
      </c>
      <c r="R46" s="4">
        <v>4</v>
      </c>
      <c r="S46" s="4">
        <v>0</v>
      </c>
      <c r="T46" s="4">
        <v>59</v>
      </c>
      <c r="U46" s="4">
        <v>56</v>
      </c>
      <c r="V46" s="4">
        <v>3</v>
      </c>
      <c r="W46" s="30">
        <f t="shared" si="0"/>
        <v>4595.5</v>
      </c>
      <c r="X46" s="6">
        <v>2755.2</v>
      </c>
      <c r="Y46" s="7">
        <v>799.9</v>
      </c>
      <c r="Z46" s="8">
        <v>1040.4000000000001</v>
      </c>
      <c r="AA46" s="4" t="s">
        <v>817</v>
      </c>
      <c r="AB46" s="9">
        <v>3031</v>
      </c>
      <c r="AC46" s="9">
        <v>0</v>
      </c>
      <c r="AD46" s="4" t="s">
        <v>330</v>
      </c>
      <c r="AE46" s="1" t="s">
        <v>330</v>
      </c>
      <c r="AF46" s="4" t="s">
        <v>328</v>
      </c>
      <c r="AG46" s="4" t="s">
        <v>331</v>
      </c>
      <c r="AH46" s="4" t="s">
        <v>328</v>
      </c>
      <c r="AI46" s="4" t="s">
        <v>333</v>
      </c>
      <c r="AJ46" s="4" t="s">
        <v>332</v>
      </c>
      <c r="AK46" s="4" t="s">
        <v>328</v>
      </c>
      <c r="AL46" s="2">
        <f>IF(C46=[1]Лист1!$C43,1,0)</f>
        <v>1</v>
      </c>
      <c r="AM46" s="2">
        <f>IF(C46='2.2'!C44,1,0)</f>
        <v>1</v>
      </c>
      <c r="AN46" s="2">
        <f>IF(C46='2.3'!C44,1,0)</f>
        <v>1</v>
      </c>
      <c r="AO46" s="2">
        <f>IF(C46='2.4'!C45,1,0)</f>
        <v>1</v>
      </c>
      <c r="AP46" s="2">
        <f>IF(C46='2.5'!C46,1,0)</f>
        <v>1</v>
      </c>
      <c r="AQ46" s="2">
        <f>IF(C46='2.6'!C45,1,0)</f>
        <v>1</v>
      </c>
      <c r="AR46" s="2">
        <f>IF(C46='2.7'!C44,1,0)</f>
        <v>1</v>
      </c>
      <c r="AS46" s="2">
        <f>IF(C46='2.8'!C45,1,0)</f>
        <v>1</v>
      </c>
    </row>
    <row r="47" spans="1:45" ht="15" customHeight="1" x14ac:dyDescent="0.25">
      <c r="A47" s="26">
        <v>43</v>
      </c>
      <c r="B47" s="27" t="s">
        <v>818</v>
      </c>
      <c r="C47" s="27" t="s">
        <v>819</v>
      </c>
      <c r="D47" s="38">
        <v>42736</v>
      </c>
      <c r="E47" s="4" t="s">
        <v>326</v>
      </c>
      <c r="F47" s="1">
        <v>42724</v>
      </c>
      <c r="G47" s="4">
        <v>2</v>
      </c>
      <c r="H47" s="1">
        <v>42736</v>
      </c>
      <c r="I47" s="4" t="s">
        <v>820</v>
      </c>
      <c r="J47" s="4" t="s">
        <v>327</v>
      </c>
      <c r="K47" s="5" t="s">
        <v>821</v>
      </c>
      <c r="L47" s="4">
        <v>1971</v>
      </c>
      <c r="M47" s="4">
        <v>1971</v>
      </c>
      <c r="N47" s="4" t="s">
        <v>328</v>
      </c>
      <c r="O47" s="4" t="s">
        <v>329</v>
      </c>
      <c r="P47" s="4">
        <v>5</v>
      </c>
      <c r="Q47" s="4">
        <v>5</v>
      </c>
      <c r="R47" s="4">
        <v>6</v>
      </c>
      <c r="S47" s="4">
        <v>0</v>
      </c>
      <c r="T47" s="4">
        <v>99</v>
      </c>
      <c r="U47" s="4">
        <v>98</v>
      </c>
      <c r="V47" s="4">
        <v>1</v>
      </c>
      <c r="W47" s="30">
        <f t="shared" si="0"/>
        <v>6139.5999999999995</v>
      </c>
      <c r="X47" s="6">
        <v>4377</v>
      </c>
      <c r="Y47" s="7">
        <v>318.39999999999998</v>
      </c>
      <c r="Z47" s="8">
        <v>1444.2</v>
      </c>
      <c r="AA47" s="4" t="s">
        <v>822</v>
      </c>
      <c r="AB47" s="9">
        <v>3997</v>
      </c>
      <c r="AC47" s="9">
        <v>0</v>
      </c>
      <c r="AD47" s="4" t="s">
        <v>330</v>
      </c>
      <c r="AE47" s="1" t="s">
        <v>330</v>
      </c>
      <c r="AF47" s="4" t="s">
        <v>328</v>
      </c>
      <c r="AG47" s="4" t="s">
        <v>331</v>
      </c>
      <c r="AH47" s="4" t="s">
        <v>328</v>
      </c>
      <c r="AI47" s="4" t="s">
        <v>333</v>
      </c>
      <c r="AJ47" s="4" t="s">
        <v>332</v>
      </c>
      <c r="AK47" s="4" t="s">
        <v>328</v>
      </c>
      <c r="AL47" s="2">
        <f>IF(C47=[1]Лист1!$C44,1,0)</f>
        <v>1</v>
      </c>
      <c r="AM47" s="2">
        <f>IF(C47='2.2'!C45,1,0)</f>
        <v>1</v>
      </c>
      <c r="AN47" s="2">
        <f>IF(C47='2.3'!C45,1,0)</f>
        <v>1</v>
      </c>
      <c r="AO47" s="2">
        <f>IF(C47='2.4'!C46,1,0)</f>
        <v>1</v>
      </c>
      <c r="AP47" s="2">
        <f>IF(C47='2.5'!C47,1,0)</f>
        <v>1</v>
      </c>
      <c r="AQ47" s="2">
        <f>IF(C47='2.6'!C46,1,0)</f>
        <v>1</v>
      </c>
      <c r="AR47" s="2">
        <f>IF(C47='2.7'!C45,1,0)</f>
        <v>1</v>
      </c>
      <c r="AS47" s="2">
        <f>IF(C47='2.8'!C46,1,0)</f>
        <v>1</v>
      </c>
    </row>
    <row r="48" spans="1:45" ht="15.75" customHeight="1" x14ac:dyDescent="0.25">
      <c r="A48" s="26">
        <v>44</v>
      </c>
      <c r="B48" s="27" t="s">
        <v>823</v>
      </c>
      <c r="C48" s="27" t="s">
        <v>824</v>
      </c>
      <c r="D48" s="38">
        <v>42156</v>
      </c>
      <c r="E48" s="4" t="s">
        <v>326</v>
      </c>
      <c r="F48" s="1">
        <v>42149</v>
      </c>
      <c r="G48" s="4">
        <v>2</v>
      </c>
      <c r="H48" s="1">
        <v>42153</v>
      </c>
      <c r="I48" s="4" t="s">
        <v>825</v>
      </c>
      <c r="J48" s="4" t="s">
        <v>327</v>
      </c>
      <c r="K48" s="5" t="s">
        <v>826</v>
      </c>
      <c r="L48" s="4">
        <v>1972</v>
      </c>
      <c r="M48" s="4">
        <v>1972</v>
      </c>
      <c r="N48" s="4" t="s">
        <v>328</v>
      </c>
      <c r="O48" s="4" t="s">
        <v>329</v>
      </c>
      <c r="P48" s="4">
        <v>5</v>
      </c>
      <c r="Q48" s="4">
        <v>5</v>
      </c>
      <c r="R48" s="4">
        <v>4</v>
      </c>
      <c r="S48" s="4">
        <v>0</v>
      </c>
      <c r="T48" s="4">
        <v>70</v>
      </c>
      <c r="U48" s="4">
        <v>70</v>
      </c>
      <c r="V48" s="4">
        <v>0</v>
      </c>
      <c r="W48" s="30">
        <f t="shared" si="0"/>
        <v>4465.33</v>
      </c>
      <c r="X48" s="6">
        <v>3354.4</v>
      </c>
      <c r="Y48" s="7">
        <v>0</v>
      </c>
      <c r="Z48" s="8">
        <v>1110.93</v>
      </c>
      <c r="AA48" s="4" t="s">
        <v>827</v>
      </c>
      <c r="AB48" s="9">
        <v>3098</v>
      </c>
      <c r="AC48" s="9">
        <v>0</v>
      </c>
      <c r="AD48" s="4" t="s">
        <v>330</v>
      </c>
      <c r="AE48" s="1" t="s">
        <v>330</v>
      </c>
      <c r="AF48" s="4" t="s">
        <v>328</v>
      </c>
      <c r="AG48" s="4" t="s">
        <v>331</v>
      </c>
      <c r="AH48" s="4" t="s">
        <v>328</v>
      </c>
      <c r="AI48" s="4" t="s">
        <v>333</v>
      </c>
      <c r="AJ48" s="4" t="s">
        <v>332</v>
      </c>
      <c r="AK48" s="4" t="s">
        <v>328</v>
      </c>
      <c r="AL48" s="2">
        <f>IF(C48=[1]Лист1!$C45,1,0)</f>
        <v>1</v>
      </c>
      <c r="AM48" s="2">
        <f>IF(C48='2.2'!C46,1,0)</f>
        <v>1</v>
      </c>
      <c r="AN48" s="2">
        <f>IF(C48='2.3'!C46,1,0)</f>
        <v>1</v>
      </c>
      <c r="AO48" s="2">
        <f>IF(C48='2.4'!C47,1,0)</f>
        <v>1</v>
      </c>
      <c r="AP48" s="2">
        <f>IF(C48='2.5'!C48,1,0)</f>
        <v>1</v>
      </c>
      <c r="AQ48" s="2">
        <f>IF(C48='2.6'!C47,1,0)</f>
        <v>1</v>
      </c>
      <c r="AR48" s="2">
        <f>IF(C48='2.7'!C46,1,0)</f>
        <v>1</v>
      </c>
      <c r="AS48" s="2">
        <f>IF(C48='2.8'!C47,1,0)</f>
        <v>1</v>
      </c>
    </row>
    <row r="49" spans="1:45" ht="15" customHeight="1" x14ac:dyDescent="0.25">
      <c r="A49" s="26">
        <v>45</v>
      </c>
      <c r="B49" s="27" t="s">
        <v>667</v>
      </c>
      <c r="C49" s="27" t="s">
        <v>587</v>
      </c>
      <c r="D49" s="38">
        <v>42064</v>
      </c>
      <c r="E49" s="4" t="s">
        <v>326</v>
      </c>
      <c r="F49" s="1">
        <v>41958</v>
      </c>
      <c r="G49" s="4" t="s">
        <v>334</v>
      </c>
      <c r="H49" s="1">
        <v>42063</v>
      </c>
      <c r="I49" s="4" t="s">
        <v>505</v>
      </c>
      <c r="J49" s="4" t="s">
        <v>327</v>
      </c>
      <c r="K49" s="5" t="s">
        <v>675</v>
      </c>
      <c r="L49" s="4">
        <v>1978</v>
      </c>
      <c r="M49" s="4">
        <v>1978</v>
      </c>
      <c r="N49" s="4" t="s">
        <v>328</v>
      </c>
      <c r="O49" s="4" t="s">
        <v>329</v>
      </c>
      <c r="P49" s="4">
        <v>5</v>
      </c>
      <c r="Q49" s="4">
        <v>5</v>
      </c>
      <c r="R49" s="4">
        <v>3</v>
      </c>
      <c r="S49" s="4">
        <v>0</v>
      </c>
      <c r="T49" s="4">
        <v>48</v>
      </c>
      <c r="U49" s="4">
        <v>48</v>
      </c>
      <c r="V49" s="4">
        <v>2</v>
      </c>
      <c r="W49" s="30">
        <f t="shared" si="0"/>
        <v>3357.3</v>
      </c>
      <c r="X49" s="6">
        <v>2253.4</v>
      </c>
      <c r="Y49" s="7">
        <v>466.4</v>
      </c>
      <c r="Z49" s="8">
        <v>637.5</v>
      </c>
      <c r="AA49" s="4" t="s">
        <v>639</v>
      </c>
      <c r="AB49" s="9">
        <v>2277</v>
      </c>
      <c r="AC49" s="9">
        <v>0</v>
      </c>
      <c r="AD49" s="4" t="s">
        <v>330</v>
      </c>
      <c r="AE49" s="1" t="s">
        <v>330</v>
      </c>
      <c r="AF49" s="4" t="s">
        <v>328</v>
      </c>
      <c r="AG49" s="4" t="s">
        <v>331</v>
      </c>
      <c r="AH49" s="4" t="s">
        <v>328</v>
      </c>
      <c r="AI49" s="4" t="s">
        <v>333</v>
      </c>
      <c r="AJ49" s="4" t="s">
        <v>332</v>
      </c>
      <c r="AK49" s="4" t="s">
        <v>328</v>
      </c>
      <c r="AL49" s="2">
        <f>IF(C49=[1]Лист1!$C46,1,0)</f>
        <v>1</v>
      </c>
      <c r="AM49" s="2">
        <f>IF(C49='2.2'!C47,1,0)</f>
        <v>1</v>
      </c>
      <c r="AN49" s="2">
        <f>IF(C49='2.3'!C47,1,0)</f>
        <v>1</v>
      </c>
      <c r="AO49" s="2">
        <f>IF(C49='2.4'!C48,1,0)</f>
        <v>1</v>
      </c>
      <c r="AP49" s="2">
        <f>IF(C49='2.5'!C49,1,0)</f>
        <v>1</v>
      </c>
      <c r="AQ49" s="2">
        <f>IF(C49='2.6'!C48,1,0)</f>
        <v>1</v>
      </c>
      <c r="AR49" s="2">
        <f>IF(C49='2.7'!C47,1,0)</f>
        <v>1</v>
      </c>
      <c r="AS49" s="2">
        <f>IF(C49='2.8'!C48,1,0)</f>
        <v>1</v>
      </c>
    </row>
    <row r="50" spans="1:45" ht="15" customHeight="1" x14ac:dyDescent="0.25">
      <c r="A50" s="26">
        <v>46</v>
      </c>
      <c r="B50" s="27" t="s">
        <v>828</v>
      </c>
      <c r="C50" s="27" t="s">
        <v>829</v>
      </c>
      <c r="D50" s="38">
        <v>42736</v>
      </c>
      <c r="E50" s="4" t="s">
        <v>326</v>
      </c>
      <c r="F50" s="1">
        <v>42727</v>
      </c>
      <c r="G50" s="4">
        <v>2</v>
      </c>
      <c r="H50" s="1">
        <v>42736</v>
      </c>
      <c r="I50" s="4" t="s">
        <v>830</v>
      </c>
      <c r="J50" s="4" t="s">
        <v>327</v>
      </c>
      <c r="K50" s="5" t="s">
        <v>831</v>
      </c>
      <c r="L50" s="4">
        <v>1961</v>
      </c>
      <c r="M50" s="4">
        <v>1961</v>
      </c>
      <c r="N50" s="4" t="s">
        <v>328</v>
      </c>
      <c r="O50" s="4" t="s">
        <v>329</v>
      </c>
      <c r="P50" s="4">
        <v>4</v>
      </c>
      <c r="Q50" s="4">
        <v>4</v>
      </c>
      <c r="R50" s="4">
        <v>3</v>
      </c>
      <c r="S50" s="4">
        <v>0</v>
      </c>
      <c r="T50" s="4">
        <v>41</v>
      </c>
      <c r="U50" s="4">
        <v>40</v>
      </c>
      <c r="V50" s="4">
        <v>1</v>
      </c>
      <c r="W50" s="30">
        <f t="shared" si="0"/>
        <v>2798.4</v>
      </c>
      <c r="X50" s="6">
        <v>2037</v>
      </c>
      <c r="Y50" s="7">
        <v>0</v>
      </c>
      <c r="Z50" s="8">
        <v>761.4</v>
      </c>
      <c r="AA50" s="4" t="s">
        <v>832</v>
      </c>
      <c r="AB50" s="9">
        <v>1834</v>
      </c>
      <c r="AC50" s="9">
        <v>0</v>
      </c>
      <c r="AD50" s="4" t="s">
        <v>330</v>
      </c>
      <c r="AE50" s="1" t="s">
        <v>330</v>
      </c>
      <c r="AF50" s="4" t="s">
        <v>328</v>
      </c>
      <c r="AG50" s="4" t="s">
        <v>331</v>
      </c>
      <c r="AH50" s="4" t="s">
        <v>328</v>
      </c>
      <c r="AI50" s="4" t="s">
        <v>333</v>
      </c>
      <c r="AJ50" s="4" t="s">
        <v>332</v>
      </c>
      <c r="AK50" s="4" t="s">
        <v>328</v>
      </c>
      <c r="AL50" s="2">
        <f>IF(C50=[1]Лист1!$C47,1,0)</f>
        <v>1</v>
      </c>
      <c r="AM50" s="2">
        <f>IF(C50='2.2'!C48,1,0)</f>
        <v>1</v>
      </c>
      <c r="AN50" s="2">
        <f>IF(C50='2.3'!C48,1,0)</f>
        <v>1</v>
      </c>
      <c r="AO50" s="2">
        <f>IF(C50='2.4'!C49,1,0)</f>
        <v>1</v>
      </c>
      <c r="AP50" s="2">
        <f>IF(C50='2.5'!C50,1,0)</f>
        <v>1</v>
      </c>
      <c r="AQ50" s="2">
        <f>IF(C50='2.6'!C49,1,0)</f>
        <v>1</v>
      </c>
      <c r="AR50" s="2">
        <f>IF(C50='2.7'!C48,1,0)</f>
        <v>1</v>
      </c>
      <c r="AS50" s="2">
        <f>IF(C50='2.8'!C49,1,0)</f>
        <v>1</v>
      </c>
    </row>
    <row r="51" spans="1:45" ht="15" customHeight="1" x14ac:dyDescent="0.25">
      <c r="A51" s="26">
        <v>47</v>
      </c>
      <c r="B51" s="27" t="s">
        <v>833</v>
      </c>
      <c r="C51" s="27" t="s">
        <v>834</v>
      </c>
      <c r="D51" s="38">
        <v>42158</v>
      </c>
      <c r="E51" s="4" t="s">
        <v>326</v>
      </c>
      <c r="F51" s="1">
        <v>42144</v>
      </c>
      <c r="G51" s="4">
        <v>2</v>
      </c>
      <c r="H51" s="1">
        <v>42158</v>
      </c>
      <c r="I51" s="4" t="s">
        <v>835</v>
      </c>
      <c r="J51" s="4" t="s">
        <v>327</v>
      </c>
      <c r="K51" s="5" t="s">
        <v>836</v>
      </c>
      <c r="L51" s="4">
        <v>1942</v>
      </c>
      <c r="M51" s="4">
        <v>1942</v>
      </c>
      <c r="N51" s="4" t="s">
        <v>328</v>
      </c>
      <c r="O51" s="4" t="s">
        <v>329</v>
      </c>
      <c r="P51" s="4">
        <v>2</v>
      </c>
      <c r="Q51" s="4">
        <v>2</v>
      </c>
      <c r="R51" s="4">
        <v>6</v>
      </c>
      <c r="S51" s="4">
        <v>0</v>
      </c>
      <c r="T51" s="4">
        <v>12</v>
      </c>
      <c r="U51" s="4">
        <v>12</v>
      </c>
      <c r="V51" s="4">
        <v>0</v>
      </c>
      <c r="W51" s="30">
        <f t="shared" si="0"/>
        <v>421.5</v>
      </c>
      <c r="X51" s="6">
        <v>382.7</v>
      </c>
      <c r="Y51" s="7">
        <v>0</v>
      </c>
      <c r="Z51" s="8">
        <v>38.799999999999997</v>
      </c>
      <c r="AA51" s="4" t="s">
        <v>837</v>
      </c>
      <c r="AB51" s="9">
        <v>1051</v>
      </c>
      <c r="AC51" s="9">
        <v>0</v>
      </c>
      <c r="AD51" s="4" t="s">
        <v>330</v>
      </c>
      <c r="AE51" s="1" t="s">
        <v>330</v>
      </c>
      <c r="AF51" s="4" t="s">
        <v>328</v>
      </c>
      <c r="AG51" s="4" t="s">
        <v>331</v>
      </c>
      <c r="AH51" s="4" t="s">
        <v>328</v>
      </c>
      <c r="AI51" s="4" t="s">
        <v>332</v>
      </c>
      <c r="AJ51" s="4" t="s">
        <v>332</v>
      </c>
      <c r="AK51" s="4" t="s">
        <v>328</v>
      </c>
      <c r="AL51" s="2">
        <f>IF(C51=[1]Лист1!$C48,1,0)</f>
        <v>1</v>
      </c>
      <c r="AM51" s="2">
        <f>IF(C51='2.2'!C49,1,0)</f>
        <v>1</v>
      </c>
      <c r="AN51" s="2">
        <f>IF(C51='2.3'!C49,1,0)</f>
        <v>1</v>
      </c>
      <c r="AO51" s="2">
        <f>IF(C51='2.4'!C50,1,0)</f>
        <v>1</v>
      </c>
      <c r="AP51" s="2">
        <f>IF(C51='2.5'!C51,1,0)</f>
        <v>1</v>
      </c>
      <c r="AQ51" s="2">
        <f>IF(C51='2.6'!C50,1,0)</f>
        <v>1</v>
      </c>
      <c r="AR51" s="2">
        <f>IF(C51='2.7'!C49,1,0)</f>
        <v>1</v>
      </c>
      <c r="AS51" s="2">
        <f>IF(C51='2.8'!C50,1,0)</f>
        <v>1</v>
      </c>
    </row>
    <row r="52" spans="1:45" ht="15" customHeight="1" x14ac:dyDescent="0.25">
      <c r="A52" s="26">
        <v>48</v>
      </c>
      <c r="B52" s="27" t="s">
        <v>838</v>
      </c>
      <c r="C52" s="27" t="s">
        <v>839</v>
      </c>
      <c r="D52" s="38">
        <v>42767</v>
      </c>
      <c r="E52" s="4" t="s">
        <v>326</v>
      </c>
      <c r="F52" s="1">
        <v>42760</v>
      </c>
      <c r="G52" s="4">
        <v>2</v>
      </c>
      <c r="H52" s="1">
        <v>42767</v>
      </c>
      <c r="I52" s="4" t="s">
        <v>840</v>
      </c>
      <c r="J52" s="4" t="s">
        <v>327</v>
      </c>
      <c r="K52" s="5" t="s">
        <v>841</v>
      </c>
      <c r="L52" s="4">
        <v>1967</v>
      </c>
      <c r="M52" s="4">
        <v>1967</v>
      </c>
      <c r="N52" s="4" t="s">
        <v>328</v>
      </c>
      <c r="O52" s="4" t="s">
        <v>329</v>
      </c>
      <c r="P52" s="4">
        <v>5</v>
      </c>
      <c r="Q52" s="4">
        <v>5</v>
      </c>
      <c r="R52" s="4">
        <v>4</v>
      </c>
      <c r="S52" s="4">
        <v>0</v>
      </c>
      <c r="T52" s="4">
        <v>80</v>
      </c>
      <c r="U52" s="4">
        <v>80</v>
      </c>
      <c r="V52" s="4">
        <v>0</v>
      </c>
      <c r="W52" s="30">
        <f t="shared" si="0"/>
        <v>3913.1000000000004</v>
      </c>
      <c r="X52" s="6">
        <v>2897.3</v>
      </c>
      <c r="Y52" s="7">
        <v>0</v>
      </c>
      <c r="Z52" s="8">
        <v>1015.8</v>
      </c>
      <c r="AA52" s="4" t="s">
        <v>842</v>
      </c>
      <c r="AB52" s="9">
        <v>2239</v>
      </c>
      <c r="AC52" s="9">
        <v>0</v>
      </c>
      <c r="AD52" s="4" t="s">
        <v>330</v>
      </c>
      <c r="AE52" s="1" t="s">
        <v>330</v>
      </c>
      <c r="AF52" s="4" t="s">
        <v>328</v>
      </c>
      <c r="AG52" s="4" t="s">
        <v>331</v>
      </c>
      <c r="AH52" s="4" t="s">
        <v>328</v>
      </c>
      <c r="AI52" s="4" t="s">
        <v>333</v>
      </c>
      <c r="AJ52" s="4" t="s">
        <v>332</v>
      </c>
      <c r="AK52" s="4" t="s">
        <v>328</v>
      </c>
      <c r="AL52" s="2">
        <f>IF(C52=[1]Лист1!$C49,1,0)</f>
        <v>1</v>
      </c>
      <c r="AM52" s="2">
        <f>IF(C52='2.2'!C50,1,0)</f>
        <v>1</v>
      </c>
      <c r="AN52" s="2">
        <f>IF(C52='2.3'!C50,1,0)</f>
        <v>1</v>
      </c>
      <c r="AO52" s="2">
        <f>IF(C52='2.4'!C51,1,0)</f>
        <v>1</v>
      </c>
      <c r="AP52" s="2">
        <f>IF(C52='2.5'!C52,1,0)</f>
        <v>1</v>
      </c>
      <c r="AQ52" s="2">
        <f>IF(C52='2.6'!C51,1,0)</f>
        <v>1</v>
      </c>
      <c r="AR52" s="2">
        <f>IF(C52='2.7'!C50,1,0)</f>
        <v>1</v>
      </c>
      <c r="AS52" s="2">
        <f>IF(C52='2.8'!C51,1,0)</f>
        <v>1</v>
      </c>
    </row>
    <row r="53" spans="1:45" ht="15" customHeight="1" x14ac:dyDescent="0.25">
      <c r="A53" s="26">
        <v>49</v>
      </c>
      <c r="B53" s="27" t="s">
        <v>843</v>
      </c>
      <c r="C53" s="27" t="s">
        <v>844</v>
      </c>
      <c r="D53" s="38">
        <v>42736</v>
      </c>
      <c r="E53" s="4" t="s">
        <v>326</v>
      </c>
      <c r="F53" s="1">
        <v>42724</v>
      </c>
      <c r="G53" s="4">
        <v>2</v>
      </c>
      <c r="H53" s="1">
        <v>42736</v>
      </c>
      <c r="I53" s="4" t="s">
        <v>845</v>
      </c>
      <c r="J53" s="4" t="s">
        <v>327</v>
      </c>
      <c r="K53" s="5" t="s">
        <v>846</v>
      </c>
      <c r="L53" s="4">
        <v>1960</v>
      </c>
      <c r="M53" s="4">
        <v>1960</v>
      </c>
      <c r="N53" s="4" t="s">
        <v>328</v>
      </c>
      <c r="O53" s="4" t="s">
        <v>329</v>
      </c>
      <c r="P53" s="4">
        <v>5</v>
      </c>
      <c r="Q53" s="4">
        <v>4</v>
      </c>
      <c r="R53" s="4">
        <v>3</v>
      </c>
      <c r="S53" s="4">
        <v>0</v>
      </c>
      <c r="T53" s="4">
        <v>52</v>
      </c>
      <c r="U53" s="4">
        <v>52</v>
      </c>
      <c r="V53" s="4">
        <v>0</v>
      </c>
      <c r="W53" s="30">
        <f t="shared" si="0"/>
        <v>2845.3999999999996</v>
      </c>
      <c r="X53" s="6">
        <v>2108.1999999999998</v>
      </c>
      <c r="Y53" s="7">
        <v>0</v>
      </c>
      <c r="Z53" s="8">
        <v>737.2</v>
      </c>
      <c r="AA53" s="4" t="s">
        <v>847</v>
      </c>
      <c r="AB53" s="9">
        <v>1991</v>
      </c>
      <c r="AC53" s="9">
        <v>0</v>
      </c>
      <c r="AD53" s="4" t="s">
        <v>330</v>
      </c>
      <c r="AE53" s="1" t="s">
        <v>330</v>
      </c>
      <c r="AF53" s="4" t="s">
        <v>328</v>
      </c>
      <c r="AG53" s="4" t="s">
        <v>331</v>
      </c>
      <c r="AH53" s="4" t="s">
        <v>328</v>
      </c>
      <c r="AI53" s="4" t="s">
        <v>333</v>
      </c>
      <c r="AJ53" s="4" t="s">
        <v>332</v>
      </c>
      <c r="AK53" s="4" t="s">
        <v>328</v>
      </c>
      <c r="AL53" s="2">
        <f>IF(C53=[1]Лист1!$C50,1,0)</f>
        <v>1</v>
      </c>
      <c r="AM53" s="2">
        <f>IF(C53='2.2'!C51,1,0)</f>
        <v>1</v>
      </c>
      <c r="AN53" s="2">
        <f>IF(C53='2.3'!C51,1,0)</f>
        <v>1</v>
      </c>
      <c r="AO53" s="2">
        <f>IF(C53='2.4'!C52,1,0)</f>
        <v>1</v>
      </c>
      <c r="AP53" s="2">
        <f>IF(C53='2.5'!C53,1,0)</f>
        <v>1</v>
      </c>
      <c r="AQ53" s="2">
        <f>IF(C53='2.6'!C52,1,0)</f>
        <v>1</v>
      </c>
      <c r="AR53" s="2">
        <f>IF(C53='2.7'!C51,1,0)</f>
        <v>1</v>
      </c>
      <c r="AS53" s="2">
        <f>IF(C53='2.8'!C52,1,0)</f>
        <v>1</v>
      </c>
    </row>
    <row r="54" spans="1:45" ht="15" customHeight="1" x14ac:dyDescent="0.25">
      <c r="A54" s="26">
        <v>50</v>
      </c>
      <c r="B54" s="27" t="s">
        <v>848</v>
      </c>
      <c r="C54" s="27" t="s">
        <v>849</v>
      </c>
      <c r="D54" s="38">
        <v>42064</v>
      </c>
      <c r="E54" s="4" t="s">
        <v>326</v>
      </c>
      <c r="F54" s="1">
        <v>41973</v>
      </c>
      <c r="G54" s="4">
        <v>1</v>
      </c>
      <c r="H54" s="1">
        <v>42063</v>
      </c>
      <c r="I54" s="4" t="s">
        <v>850</v>
      </c>
      <c r="J54" s="4" t="s">
        <v>327</v>
      </c>
      <c r="K54" s="5" t="s">
        <v>851</v>
      </c>
      <c r="L54" s="4">
        <v>1968</v>
      </c>
      <c r="M54" s="4">
        <v>1968</v>
      </c>
      <c r="N54" s="4" t="s">
        <v>328</v>
      </c>
      <c r="O54" s="4" t="s">
        <v>329</v>
      </c>
      <c r="P54" s="4">
        <v>5</v>
      </c>
      <c r="Q54" s="4">
        <v>5</v>
      </c>
      <c r="R54" s="4">
        <v>2</v>
      </c>
      <c r="S54" s="4">
        <v>0</v>
      </c>
      <c r="T54" s="4">
        <v>40</v>
      </c>
      <c r="U54" s="4">
        <v>40</v>
      </c>
      <c r="V54" s="4">
        <v>0</v>
      </c>
      <c r="W54" s="30">
        <f t="shared" si="0"/>
        <v>2358.6999999999998</v>
      </c>
      <c r="X54" s="6">
        <v>1813.4</v>
      </c>
      <c r="Y54" s="7">
        <v>0</v>
      </c>
      <c r="Z54" s="8">
        <v>545.29999999999995</v>
      </c>
      <c r="AA54" s="4" t="s">
        <v>852</v>
      </c>
      <c r="AB54" s="9">
        <v>2219</v>
      </c>
      <c r="AC54" s="9">
        <v>0</v>
      </c>
      <c r="AD54" s="4" t="s">
        <v>330</v>
      </c>
      <c r="AE54" s="1" t="s">
        <v>330</v>
      </c>
      <c r="AF54" s="4" t="s">
        <v>328</v>
      </c>
      <c r="AG54" s="4" t="s">
        <v>331</v>
      </c>
      <c r="AH54" s="4" t="s">
        <v>328</v>
      </c>
      <c r="AI54" s="4" t="s">
        <v>333</v>
      </c>
      <c r="AJ54" s="4" t="s">
        <v>332</v>
      </c>
      <c r="AK54" s="4" t="s">
        <v>328</v>
      </c>
      <c r="AL54" s="2">
        <f>IF(C54=[1]Лист1!$C51,1,0)</f>
        <v>1</v>
      </c>
      <c r="AM54" s="2">
        <f>IF(C54='2.2'!C52,1,0)</f>
        <v>1</v>
      </c>
      <c r="AN54" s="2">
        <f>IF(C54='2.3'!C52,1,0)</f>
        <v>1</v>
      </c>
      <c r="AO54" s="2">
        <f>IF(C54='2.4'!C53,1,0)</f>
        <v>1</v>
      </c>
      <c r="AP54" s="2">
        <f>IF(C54='2.5'!C54,1,0)</f>
        <v>1</v>
      </c>
      <c r="AQ54" s="2">
        <f>IF(C54='2.6'!C53,1,0)</f>
        <v>1</v>
      </c>
      <c r="AR54" s="2">
        <f>IF(C54='2.7'!C52,1,0)</f>
        <v>1</v>
      </c>
      <c r="AS54" s="2">
        <f>IF(C54='2.8'!C53,1,0)</f>
        <v>1</v>
      </c>
    </row>
    <row r="55" spans="1:45" ht="15" customHeight="1" x14ac:dyDescent="0.25">
      <c r="A55" s="26">
        <v>51</v>
      </c>
      <c r="B55" s="27" t="s">
        <v>853</v>
      </c>
      <c r="C55" s="27" t="s">
        <v>854</v>
      </c>
      <c r="D55" s="38">
        <v>42064</v>
      </c>
      <c r="E55" s="4" t="s">
        <v>326</v>
      </c>
      <c r="F55" s="1">
        <v>41973</v>
      </c>
      <c r="G55" s="4">
        <v>1</v>
      </c>
      <c r="H55" s="1">
        <v>42063</v>
      </c>
      <c r="I55" s="4" t="s">
        <v>855</v>
      </c>
      <c r="J55" s="4" t="s">
        <v>335</v>
      </c>
      <c r="K55" s="5" t="s">
        <v>856</v>
      </c>
      <c r="L55" s="4">
        <v>1970</v>
      </c>
      <c r="M55" s="4">
        <v>1970</v>
      </c>
      <c r="N55" s="4" t="s">
        <v>328</v>
      </c>
      <c r="O55" s="4" t="s">
        <v>329</v>
      </c>
      <c r="P55" s="4">
        <v>5</v>
      </c>
      <c r="Q55" s="4">
        <v>5</v>
      </c>
      <c r="R55" s="4">
        <v>8</v>
      </c>
      <c r="S55" s="4">
        <v>0</v>
      </c>
      <c r="T55" s="4">
        <v>139</v>
      </c>
      <c r="U55" s="4">
        <v>139</v>
      </c>
      <c r="V55" s="4">
        <v>0</v>
      </c>
      <c r="W55" s="30">
        <f t="shared" si="0"/>
        <v>8205.9</v>
      </c>
      <c r="X55" s="6">
        <v>6287.2</v>
      </c>
      <c r="Y55" s="7">
        <v>0</v>
      </c>
      <c r="Z55" s="8">
        <v>1918.7</v>
      </c>
      <c r="AA55" s="4" t="s">
        <v>857</v>
      </c>
      <c r="AB55" s="9">
        <v>4317</v>
      </c>
      <c r="AC55" s="9">
        <v>0</v>
      </c>
      <c r="AD55" s="4" t="s">
        <v>330</v>
      </c>
      <c r="AE55" s="1" t="s">
        <v>330</v>
      </c>
      <c r="AF55" s="4" t="s">
        <v>328</v>
      </c>
      <c r="AG55" s="4" t="s">
        <v>331</v>
      </c>
      <c r="AH55" s="4" t="s">
        <v>328</v>
      </c>
      <c r="AI55" s="4" t="s">
        <v>333</v>
      </c>
      <c r="AJ55" s="4" t="s">
        <v>333</v>
      </c>
      <c r="AK55" s="4" t="s">
        <v>328</v>
      </c>
      <c r="AL55" s="2">
        <f>IF(C55=[1]Лист1!$C52,1,0)</f>
        <v>1</v>
      </c>
      <c r="AM55" s="2">
        <f>IF(C55='2.2'!C53,1,0)</f>
        <v>1</v>
      </c>
      <c r="AN55" s="2">
        <f>IF(C55='2.3'!C53,1,0)</f>
        <v>1</v>
      </c>
      <c r="AO55" s="2">
        <f>IF(C55='2.4'!C54,1,0)</f>
        <v>1</v>
      </c>
      <c r="AP55" s="2">
        <f>IF(C55='2.5'!C55,1,0)</f>
        <v>1</v>
      </c>
      <c r="AQ55" s="2">
        <f>IF(C55='2.6'!C54,1,0)</f>
        <v>1</v>
      </c>
      <c r="AR55" s="2">
        <f>IF(C55='2.7'!C53,1,0)</f>
        <v>1</v>
      </c>
      <c r="AS55" s="2">
        <f>IF(C55='2.8'!C54,1,0)</f>
        <v>1</v>
      </c>
    </row>
    <row r="56" spans="1:45" ht="15" customHeight="1" x14ac:dyDescent="0.25">
      <c r="A56" s="26">
        <v>52</v>
      </c>
      <c r="B56" s="27" t="s">
        <v>858</v>
      </c>
      <c r="C56" s="27" t="s">
        <v>859</v>
      </c>
      <c r="D56" s="38">
        <v>42149</v>
      </c>
      <c r="E56" s="4" t="s">
        <v>326</v>
      </c>
      <c r="F56" s="1">
        <v>42149</v>
      </c>
      <c r="G56" s="4" t="s">
        <v>334</v>
      </c>
      <c r="H56" s="1">
        <v>42149</v>
      </c>
      <c r="I56" s="4" t="s">
        <v>860</v>
      </c>
      <c r="J56" s="4" t="s">
        <v>327</v>
      </c>
      <c r="K56" s="5" t="s">
        <v>861</v>
      </c>
      <c r="L56" s="4">
        <v>1945</v>
      </c>
      <c r="M56" s="4">
        <v>1945</v>
      </c>
      <c r="N56" s="4" t="s">
        <v>328</v>
      </c>
      <c r="O56" s="4" t="s">
        <v>329</v>
      </c>
      <c r="P56" s="4">
        <v>3</v>
      </c>
      <c r="Q56" s="4">
        <v>3</v>
      </c>
      <c r="R56" s="4">
        <v>2</v>
      </c>
      <c r="S56" s="4">
        <v>0</v>
      </c>
      <c r="T56" s="4">
        <v>18</v>
      </c>
      <c r="U56" s="4">
        <v>18</v>
      </c>
      <c r="V56" s="4">
        <v>0</v>
      </c>
      <c r="W56" s="30">
        <f t="shared" si="0"/>
        <v>1123.7</v>
      </c>
      <c r="X56" s="6">
        <v>1046.7</v>
      </c>
      <c r="Y56" s="7">
        <v>0</v>
      </c>
      <c r="Z56" s="8">
        <v>77</v>
      </c>
      <c r="AA56" s="4" t="s">
        <v>862</v>
      </c>
      <c r="AB56" s="9">
        <v>1039</v>
      </c>
      <c r="AC56" s="9">
        <v>0</v>
      </c>
      <c r="AD56" s="4" t="s">
        <v>330</v>
      </c>
      <c r="AE56" s="1" t="s">
        <v>330</v>
      </c>
      <c r="AF56" s="4" t="s">
        <v>328</v>
      </c>
      <c r="AG56" s="4" t="s">
        <v>331</v>
      </c>
      <c r="AH56" s="4" t="s">
        <v>328</v>
      </c>
      <c r="AI56" s="4" t="s">
        <v>333</v>
      </c>
      <c r="AJ56" s="4" t="s">
        <v>332</v>
      </c>
      <c r="AK56" s="4" t="s">
        <v>328</v>
      </c>
      <c r="AL56" s="2">
        <f>IF(C56=[1]Лист1!$C53,1,0)</f>
        <v>1</v>
      </c>
      <c r="AM56" s="2">
        <f>IF(C56='2.2'!C54,1,0)</f>
        <v>1</v>
      </c>
      <c r="AN56" s="2">
        <f>IF(C56='2.3'!C54,1,0)</f>
        <v>1</v>
      </c>
      <c r="AO56" s="2">
        <f>IF(C56='2.4'!C55,1,0)</f>
        <v>1</v>
      </c>
      <c r="AP56" s="2">
        <f>IF(C56='2.5'!C56,1,0)</f>
        <v>1</v>
      </c>
      <c r="AQ56" s="2">
        <f>IF(C56='2.6'!C55,1,0)</f>
        <v>1</v>
      </c>
      <c r="AR56" s="2">
        <f>IF(C56='2.7'!C54,1,0)</f>
        <v>1</v>
      </c>
      <c r="AS56" s="2">
        <f>IF(C56='2.8'!C55,1,0)</f>
        <v>1</v>
      </c>
    </row>
    <row r="57" spans="1:45" ht="15" customHeight="1" x14ac:dyDescent="0.25">
      <c r="A57" s="26">
        <v>53</v>
      </c>
      <c r="B57" s="27" t="s">
        <v>863</v>
      </c>
      <c r="C57" s="27" t="s">
        <v>864</v>
      </c>
      <c r="D57" s="38">
        <v>42156</v>
      </c>
      <c r="E57" s="4" t="s">
        <v>326</v>
      </c>
      <c r="F57" s="1">
        <v>42139</v>
      </c>
      <c r="G57" s="4">
        <v>2</v>
      </c>
      <c r="H57" s="1">
        <v>42154</v>
      </c>
      <c r="I57" s="4" t="s">
        <v>865</v>
      </c>
      <c r="J57" s="4" t="s">
        <v>327</v>
      </c>
      <c r="K57" s="5" t="s">
        <v>866</v>
      </c>
      <c r="L57" s="4">
        <v>1945</v>
      </c>
      <c r="M57" s="4">
        <v>1945</v>
      </c>
      <c r="N57" s="4" t="s">
        <v>328</v>
      </c>
      <c r="O57" s="4" t="s">
        <v>329</v>
      </c>
      <c r="P57" s="4">
        <v>2</v>
      </c>
      <c r="Q57" s="4">
        <v>2</v>
      </c>
      <c r="R57" s="4">
        <v>2</v>
      </c>
      <c r="S57" s="4">
        <v>0</v>
      </c>
      <c r="T57" s="4">
        <v>12</v>
      </c>
      <c r="U57" s="4">
        <v>12</v>
      </c>
      <c r="V57" s="4">
        <v>0</v>
      </c>
      <c r="W57" s="30">
        <f t="shared" si="0"/>
        <v>738.53</v>
      </c>
      <c r="X57" s="6">
        <v>692.13</v>
      </c>
      <c r="Y57" s="7">
        <v>0</v>
      </c>
      <c r="Z57" s="8">
        <v>46.4</v>
      </c>
      <c r="AA57" s="4" t="s">
        <v>867</v>
      </c>
      <c r="AB57" s="9">
        <v>940</v>
      </c>
      <c r="AC57" s="9">
        <v>0</v>
      </c>
      <c r="AD57" s="4" t="s">
        <v>330</v>
      </c>
      <c r="AE57" s="1" t="s">
        <v>330</v>
      </c>
      <c r="AF57" s="4" t="s">
        <v>328</v>
      </c>
      <c r="AG57" s="4" t="s">
        <v>331</v>
      </c>
      <c r="AH57" s="4" t="s">
        <v>328</v>
      </c>
      <c r="AI57" s="4" t="s">
        <v>332</v>
      </c>
      <c r="AJ57" s="4" t="s">
        <v>332</v>
      </c>
      <c r="AK57" s="4" t="s">
        <v>328</v>
      </c>
      <c r="AL57" s="2">
        <f>IF(C57=[1]Лист1!$C54,1,0)</f>
        <v>1</v>
      </c>
      <c r="AM57" s="2">
        <f>IF(C57='2.2'!C55,1,0)</f>
        <v>1</v>
      </c>
      <c r="AN57" s="2">
        <f>IF(C57='2.3'!C55,1,0)</f>
        <v>1</v>
      </c>
      <c r="AO57" s="2">
        <f>IF(C57='2.4'!C56,1,0)</f>
        <v>1</v>
      </c>
      <c r="AP57" s="2">
        <f>IF(C57='2.5'!C57,1,0)</f>
        <v>1</v>
      </c>
      <c r="AQ57" s="2">
        <f>IF(C57='2.6'!C56,1,0)</f>
        <v>1</v>
      </c>
      <c r="AR57" s="2">
        <f>IF(C57='2.7'!C55,1,0)</f>
        <v>1</v>
      </c>
      <c r="AS57" s="2">
        <f>IF(C57='2.8'!C56,1,0)</f>
        <v>1</v>
      </c>
    </row>
    <row r="58" spans="1:45" ht="15" customHeight="1" x14ac:dyDescent="0.25">
      <c r="A58" s="26">
        <v>54</v>
      </c>
      <c r="B58" s="27" t="s">
        <v>868</v>
      </c>
      <c r="C58" s="27" t="s">
        <v>869</v>
      </c>
      <c r="D58" s="38">
        <v>42186</v>
      </c>
      <c r="E58" s="4" t="s">
        <v>326</v>
      </c>
      <c r="F58" s="1">
        <v>42185</v>
      </c>
      <c r="G58" s="4">
        <v>2</v>
      </c>
      <c r="H58" s="1">
        <v>42186</v>
      </c>
      <c r="I58" s="4" t="s">
        <v>870</v>
      </c>
      <c r="J58" s="4" t="s">
        <v>327</v>
      </c>
      <c r="K58" s="5" t="s">
        <v>871</v>
      </c>
      <c r="L58" s="4">
        <v>1986</v>
      </c>
      <c r="M58" s="4">
        <v>1986</v>
      </c>
      <c r="N58" s="4" t="s">
        <v>328</v>
      </c>
      <c r="O58" s="4" t="s">
        <v>329</v>
      </c>
      <c r="P58" s="4">
        <v>5</v>
      </c>
      <c r="Q58" s="4">
        <v>5</v>
      </c>
      <c r="R58" s="4">
        <v>2</v>
      </c>
      <c r="S58" s="4">
        <v>0</v>
      </c>
      <c r="T58" s="4">
        <v>65</v>
      </c>
      <c r="U58" s="4">
        <v>64</v>
      </c>
      <c r="V58" s="4">
        <v>1</v>
      </c>
      <c r="W58" s="30">
        <f t="shared" si="0"/>
        <v>4294.7800000000007</v>
      </c>
      <c r="X58" s="6">
        <v>3008.98</v>
      </c>
      <c r="Y58" s="7">
        <v>51.9</v>
      </c>
      <c r="Z58" s="8">
        <v>1233.9000000000001</v>
      </c>
      <c r="AA58" s="4" t="s">
        <v>872</v>
      </c>
      <c r="AB58" s="9">
        <v>2911</v>
      </c>
      <c r="AC58" s="9">
        <v>0</v>
      </c>
      <c r="AD58" s="4" t="s">
        <v>330</v>
      </c>
      <c r="AE58" s="1" t="s">
        <v>330</v>
      </c>
      <c r="AF58" s="4" t="s">
        <v>328</v>
      </c>
      <c r="AG58" s="4" t="s">
        <v>331</v>
      </c>
      <c r="AH58" s="4" t="s">
        <v>328</v>
      </c>
      <c r="AI58" s="4" t="s">
        <v>332</v>
      </c>
      <c r="AJ58" s="4" t="s">
        <v>332</v>
      </c>
      <c r="AK58" s="4" t="s">
        <v>328</v>
      </c>
      <c r="AL58" s="2">
        <f>IF(C58=[1]Лист1!$C55,1,0)</f>
        <v>1</v>
      </c>
      <c r="AM58" s="2">
        <f>IF(C58='2.2'!C56,1,0)</f>
        <v>1</v>
      </c>
      <c r="AN58" s="2">
        <f>IF(C58='2.3'!C56,1,0)</f>
        <v>1</v>
      </c>
      <c r="AO58" s="2">
        <f>IF(C58='2.4'!C57,1,0)</f>
        <v>1</v>
      </c>
      <c r="AP58" s="2">
        <f>IF(C58='2.5'!C58,1,0)</f>
        <v>1</v>
      </c>
      <c r="AQ58" s="2">
        <f>IF(C58='2.6'!C57,1,0)</f>
        <v>1</v>
      </c>
      <c r="AR58" s="2">
        <f>IF(C58='2.7'!C56,1,0)</f>
        <v>1</v>
      </c>
      <c r="AS58" s="2">
        <f>IF(C58='2.8'!C57,1,0)</f>
        <v>1</v>
      </c>
    </row>
    <row r="59" spans="1:45" ht="15" customHeight="1" x14ac:dyDescent="0.25">
      <c r="A59" s="26">
        <v>55</v>
      </c>
      <c r="B59" s="27" t="s">
        <v>873</v>
      </c>
      <c r="C59" s="27" t="s">
        <v>874</v>
      </c>
      <c r="D59" s="38">
        <v>42736</v>
      </c>
      <c r="E59" s="4" t="s">
        <v>326</v>
      </c>
      <c r="F59" s="1">
        <v>42724</v>
      </c>
      <c r="G59" s="4">
        <v>2</v>
      </c>
      <c r="H59" s="1">
        <v>42736</v>
      </c>
      <c r="I59" s="4" t="s">
        <v>875</v>
      </c>
      <c r="J59" s="4" t="s">
        <v>327</v>
      </c>
      <c r="K59" s="5" t="s">
        <v>876</v>
      </c>
      <c r="L59" s="4">
        <v>1976</v>
      </c>
      <c r="M59" s="4">
        <v>1976</v>
      </c>
      <c r="N59" s="4" t="s">
        <v>328</v>
      </c>
      <c r="O59" s="4" t="s">
        <v>329</v>
      </c>
      <c r="P59" s="4">
        <v>5</v>
      </c>
      <c r="Q59" s="4">
        <v>5</v>
      </c>
      <c r="R59" s="4">
        <v>2</v>
      </c>
      <c r="S59" s="4">
        <v>0</v>
      </c>
      <c r="T59" s="4">
        <v>0</v>
      </c>
      <c r="U59" s="4">
        <v>114</v>
      </c>
      <c r="V59" s="4">
        <v>0</v>
      </c>
      <c r="W59" s="30">
        <f t="shared" si="0"/>
        <v>4498.6000000000004</v>
      </c>
      <c r="X59" s="6">
        <v>3119.1</v>
      </c>
      <c r="Y59" s="7">
        <v>473.9</v>
      </c>
      <c r="Z59" s="8">
        <v>905.6</v>
      </c>
      <c r="AA59" s="4" t="s">
        <v>877</v>
      </c>
      <c r="AB59" s="9">
        <v>3023</v>
      </c>
      <c r="AC59" s="9">
        <v>0</v>
      </c>
      <c r="AD59" s="4" t="s">
        <v>330</v>
      </c>
      <c r="AE59" s="1" t="s">
        <v>330</v>
      </c>
      <c r="AF59" s="4" t="s">
        <v>328</v>
      </c>
      <c r="AG59" s="4" t="s">
        <v>331</v>
      </c>
      <c r="AH59" s="4" t="s">
        <v>328</v>
      </c>
      <c r="AI59" s="4" t="s">
        <v>333</v>
      </c>
      <c r="AJ59" s="4" t="s">
        <v>332</v>
      </c>
      <c r="AK59" s="4" t="s">
        <v>328</v>
      </c>
      <c r="AL59" s="2">
        <f>IF(C59=[1]Лист1!$C56,1,0)</f>
        <v>1</v>
      </c>
      <c r="AM59" s="2">
        <f>IF(C59='2.2'!C57,1,0)</f>
        <v>1</v>
      </c>
      <c r="AN59" s="2">
        <f>IF(C59='2.3'!C57,1,0)</f>
        <v>1</v>
      </c>
      <c r="AO59" s="2">
        <f>IF(C59='2.4'!C58,1,0)</f>
        <v>1</v>
      </c>
      <c r="AP59" s="2">
        <f>IF(C59='2.5'!C59,1,0)</f>
        <v>1</v>
      </c>
      <c r="AQ59" s="2">
        <f>IF(C59='2.6'!C58,1,0)</f>
        <v>1</v>
      </c>
      <c r="AR59" s="2">
        <f>IF(C59='2.7'!C57,1,0)</f>
        <v>1</v>
      </c>
      <c r="AS59" s="2">
        <f>IF(C59='2.8'!C58,1,0)</f>
        <v>1</v>
      </c>
    </row>
    <row r="60" spans="1:45" ht="15" customHeight="1" x14ac:dyDescent="0.25">
      <c r="A60" s="26">
        <v>56</v>
      </c>
      <c r="B60" s="27" t="s">
        <v>878</v>
      </c>
      <c r="C60" s="27" t="s">
        <v>879</v>
      </c>
      <c r="D60" s="38">
        <v>42156</v>
      </c>
      <c r="E60" s="4" t="s">
        <v>326</v>
      </c>
      <c r="F60" s="1">
        <v>42132</v>
      </c>
      <c r="G60" s="4">
        <v>2</v>
      </c>
      <c r="H60" s="1">
        <v>42146</v>
      </c>
      <c r="I60" s="4" t="s">
        <v>880</v>
      </c>
      <c r="J60" s="4" t="s">
        <v>327</v>
      </c>
      <c r="K60" s="5" t="s">
        <v>881</v>
      </c>
      <c r="L60" s="4">
        <v>1976</v>
      </c>
      <c r="M60" s="4">
        <v>1976</v>
      </c>
      <c r="N60" s="4" t="s">
        <v>328</v>
      </c>
      <c r="O60" s="4" t="s">
        <v>329</v>
      </c>
      <c r="P60" s="4">
        <v>5</v>
      </c>
      <c r="Q60" s="4">
        <v>5</v>
      </c>
      <c r="R60" s="4">
        <v>4</v>
      </c>
      <c r="S60" s="4">
        <v>0</v>
      </c>
      <c r="T60" s="4">
        <v>59</v>
      </c>
      <c r="U60" s="4">
        <v>56</v>
      </c>
      <c r="V60" s="4">
        <v>3</v>
      </c>
      <c r="W60" s="30">
        <f t="shared" si="0"/>
        <v>4547.8999999999996</v>
      </c>
      <c r="X60" s="6">
        <v>2702.1</v>
      </c>
      <c r="Y60" s="7">
        <v>1270.0999999999999</v>
      </c>
      <c r="Z60" s="8">
        <v>575.70000000000005</v>
      </c>
      <c r="AA60" s="4" t="s">
        <v>328</v>
      </c>
      <c r="AB60" s="9">
        <v>557</v>
      </c>
      <c r="AC60" s="9">
        <v>0</v>
      </c>
      <c r="AD60" s="4" t="s">
        <v>330</v>
      </c>
      <c r="AE60" s="1" t="s">
        <v>330</v>
      </c>
      <c r="AF60" s="4" t="s">
        <v>328</v>
      </c>
      <c r="AG60" s="4" t="s">
        <v>331</v>
      </c>
      <c r="AH60" s="4" t="s">
        <v>328</v>
      </c>
      <c r="AI60" s="4" t="s">
        <v>333</v>
      </c>
      <c r="AJ60" s="4" t="s">
        <v>333</v>
      </c>
      <c r="AK60" s="4" t="s">
        <v>328</v>
      </c>
      <c r="AL60" s="2">
        <f>IF(C60=[1]Лист1!$C57,1,0)</f>
        <v>1</v>
      </c>
      <c r="AM60" s="2">
        <f>IF(C60='2.2'!C58,1,0)</f>
        <v>1</v>
      </c>
      <c r="AN60" s="2">
        <f>IF(C60='2.3'!C58,1,0)</f>
        <v>1</v>
      </c>
      <c r="AO60" s="2">
        <f>IF(C60='2.4'!C59,1,0)</f>
        <v>1</v>
      </c>
      <c r="AP60" s="2">
        <f>IF(C60='2.5'!C60,1,0)</f>
        <v>1</v>
      </c>
      <c r="AQ60" s="2">
        <f>IF(C60='2.6'!C59,1,0)</f>
        <v>1</v>
      </c>
      <c r="AR60" s="2">
        <f>IF(C60='2.7'!C58,1,0)</f>
        <v>1</v>
      </c>
      <c r="AS60" s="2">
        <f>IF(C60='2.8'!C59,1,0)</f>
        <v>1</v>
      </c>
    </row>
    <row r="61" spans="1:45" ht="15" customHeight="1" x14ac:dyDescent="0.25">
      <c r="A61" s="26">
        <v>57</v>
      </c>
      <c r="B61" s="27" t="s">
        <v>882</v>
      </c>
      <c r="C61" s="27" t="s">
        <v>883</v>
      </c>
      <c r="D61" s="38">
        <v>42156</v>
      </c>
      <c r="E61" s="4" t="s">
        <v>326</v>
      </c>
      <c r="F61" s="1">
        <v>42133</v>
      </c>
      <c r="G61" s="4">
        <v>2</v>
      </c>
      <c r="H61" s="1">
        <v>42153</v>
      </c>
      <c r="I61" s="4" t="s">
        <v>884</v>
      </c>
      <c r="J61" s="4" t="s">
        <v>327</v>
      </c>
      <c r="K61" s="5" t="s">
        <v>885</v>
      </c>
      <c r="L61" s="4">
        <v>1942</v>
      </c>
      <c r="M61" s="4">
        <v>1942</v>
      </c>
      <c r="N61" s="4" t="s">
        <v>328</v>
      </c>
      <c r="O61" s="4" t="s">
        <v>329</v>
      </c>
      <c r="P61" s="4">
        <v>3</v>
      </c>
      <c r="Q61" s="4">
        <v>3</v>
      </c>
      <c r="R61" s="4">
        <v>2</v>
      </c>
      <c r="S61" s="4">
        <v>0</v>
      </c>
      <c r="T61" s="4">
        <v>8</v>
      </c>
      <c r="U61" s="4">
        <v>8</v>
      </c>
      <c r="V61" s="4">
        <v>0</v>
      </c>
      <c r="W61" s="30">
        <f t="shared" si="0"/>
        <v>1106.3300000000002</v>
      </c>
      <c r="X61" s="6">
        <v>1028.93</v>
      </c>
      <c r="Y61" s="7">
        <v>0</v>
      </c>
      <c r="Z61" s="8">
        <v>77.400000000000006</v>
      </c>
      <c r="AA61" s="4" t="s">
        <v>886</v>
      </c>
      <c r="AB61" s="9">
        <v>904</v>
      </c>
      <c r="AC61" s="9">
        <v>0</v>
      </c>
      <c r="AD61" s="4" t="s">
        <v>330</v>
      </c>
      <c r="AE61" s="1" t="s">
        <v>330</v>
      </c>
      <c r="AF61" s="4" t="s">
        <v>328</v>
      </c>
      <c r="AG61" s="4" t="s">
        <v>331</v>
      </c>
      <c r="AH61" s="4" t="s">
        <v>328</v>
      </c>
      <c r="AI61" s="4" t="s">
        <v>332</v>
      </c>
      <c r="AJ61" s="4" t="s">
        <v>332</v>
      </c>
      <c r="AK61" s="4" t="s">
        <v>328</v>
      </c>
      <c r="AL61" s="2">
        <f>IF(C61=[1]Лист1!$C58,1,0)</f>
        <v>1</v>
      </c>
      <c r="AM61" s="2">
        <f>IF(C61='2.2'!C59,1,0)</f>
        <v>1</v>
      </c>
      <c r="AN61" s="2">
        <f>IF(C61='2.3'!C59,1,0)</f>
        <v>1</v>
      </c>
      <c r="AO61" s="2">
        <f>IF(C61='2.4'!C60,1,0)</f>
        <v>1</v>
      </c>
      <c r="AP61" s="2">
        <f>IF(C61='2.5'!C61,1,0)</f>
        <v>1</v>
      </c>
      <c r="AQ61" s="2">
        <f>IF(C61='2.6'!C60,1,0)</f>
        <v>1</v>
      </c>
      <c r="AR61" s="2">
        <f>IF(C61='2.7'!C59,1,0)</f>
        <v>1</v>
      </c>
      <c r="AS61" s="2">
        <f>IF(C61='2.8'!C60,1,0)</f>
        <v>1</v>
      </c>
    </row>
    <row r="62" spans="1:45" ht="15" customHeight="1" x14ac:dyDescent="0.25">
      <c r="A62" s="26">
        <v>58</v>
      </c>
      <c r="B62" s="27" t="s">
        <v>887</v>
      </c>
      <c r="C62" s="27" t="s">
        <v>888</v>
      </c>
      <c r="D62" s="38">
        <v>42156</v>
      </c>
      <c r="E62" s="4" t="s">
        <v>326</v>
      </c>
      <c r="F62" s="1">
        <v>42144</v>
      </c>
      <c r="G62" s="4">
        <v>2</v>
      </c>
      <c r="H62" s="1">
        <v>42156</v>
      </c>
      <c r="I62" s="4" t="s">
        <v>889</v>
      </c>
      <c r="J62" s="4" t="s">
        <v>327</v>
      </c>
      <c r="K62" s="5" t="s">
        <v>890</v>
      </c>
      <c r="L62" s="4">
        <v>1942</v>
      </c>
      <c r="M62" s="4">
        <v>1942</v>
      </c>
      <c r="N62" s="4" t="s">
        <v>328</v>
      </c>
      <c r="O62" s="4" t="s">
        <v>329</v>
      </c>
      <c r="P62" s="4">
        <v>2</v>
      </c>
      <c r="Q62" s="4">
        <v>2</v>
      </c>
      <c r="R62" s="4">
        <v>2</v>
      </c>
      <c r="S62" s="4">
        <v>0</v>
      </c>
      <c r="T62" s="4">
        <v>8</v>
      </c>
      <c r="U62" s="4">
        <v>8</v>
      </c>
      <c r="V62" s="4">
        <v>0</v>
      </c>
      <c r="W62" s="30">
        <f t="shared" si="0"/>
        <v>581.1</v>
      </c>
      <c r="X62" s="6">
        <v>522.20000000000005</v>
      </c>
      <c r="Y62" s="7">
        <v>0</v>
      </c>
      <c r="Z62" s="8">
        <v>58.9</v>
      </c>
      <c r="AA62" s="4" t="s">
        <v>891</v>
      </c>
      <c r="AB62" s="9">
        <v>1147</v>
      </c>
      <c r="AC62" s="9">
        <v>0</v>
      </c>
      <c r="AD62" s="4" t="s">
        <v>330</v>
      </c>
      <c r="AE62" s="1" t="s">
        <v>330</v>
      </c>
      <c r="AF62" s="4" t="s">
        <v>328</v>
      </c>
      <c r="AG62" s="4" t="s">
        <v>331</v>
      </c>
      <c r="AH62" s="4" t="s">
        <v>328</v>
      </c>
      <c r="AI62" s="4" t="s">
        <v>333</v>
      </c>
      <c r="AJ62" s="4" t="s">
        <v>332</v>
      </c>
      <c r="AK62" s="4" t="s">
        <v>328</v>
      </c>
      <c r="AL62" s="2">
        <f>IF(C62=[1]Лист1!$C59,1,0)</f>
        <v>1</v>
      </c>
      <c r="AM62" s="2">
        <f>IF(C62='2.2'!C60,1,0)</f>
        <v>1</v>
      </c>
      <c r="AN62" s="2">
        <f>IF(C62='2.3'!C60,1,0)</f>
        <v>1</v>
      </c>
      <c r="AO62" s="2">
        <f>IF(C62='2.4'!C61,1,0)</f>
        <v>1</v>
      </c>
      <c r="AP62" s="2">
        <f>IF(C62='2.5'!C62,1,0)</f>
        <v>1</v>
      </c>
      <c r="AQ62" s="2">
        <f>IF(C62='2.6'!C61,1,0)</f>
        <v>1</v>
      </c>
      <c r="AR62" s="2">
        <f>IF(C62='2.7'!C60,1,0)</f>
        <v>1</v>
      </c>
      <c r="AS62" s="2">
        <f>IF(C62='2.8'!C61,1,0)</f>
        <v>1</v>
      </c>
    </row>
    <row r="63" spans="1:45" ht="15" customHeight="1" x14ac:dyDescent="0.25">
      <c r="A63" s="26">
        <v>59</v>
      </c>
      <c r="B63" s="27" t="s">
        <v>668</v>
      </c>
      <c r="C63" s="27" t="s">
        <v>588</v>
      </c>
      <c r="D63" s="38">
        <v>42736</v>
      </c>
      <c r="E63" s="4" t="s">
        <v>326</v>
      </c>
      <c r="F63" s="1">
        <v>42724</v>
      </c>
      <c r="G63" s="4">
        <v>2</v>
      </c>
      <c r="H63" s="1">
        <v>42736</v>
      </c>
      <c r="I63" s="4" t="s">
        <v>570</v>
      </c>
      <c r="J63" s="4" t="s">
        <v>327</v>
      </c>
      <c r="K63" s="5" t="s">
        <v>676</v>
      </c>
      <c r="L63" s="4">
        <v>1948</v>
      </c>
      <c r="M63" s="4">
        <v>1948</v>
      </c>
      <c r="N63" s="4" t="s">
        <v>328</v>
      </c>
      <c r="O63" s="4" t="s">
        <v>329</v>
      </c>
      <c r="P63" s="4">
        <v>4</v>
      </c>
      <c r="Q63" s="4">
        <v>4</v>
      </c>
      <c r="R63" s="4">
        <v>3</v>
      </c>
      <c r="S63" s="4">
        <v>0</v>
      </c>
      <c r="T63" s="4">
        <v>48</v>
      </c>
      <c r="U63" s="4">
        <v>48</v>
      </c>
      <c r="V63" s="4">
        <v>0</v>
      </c>
      <c r="W63" s="30">
        <f t="shared" si="0"/>
        <v>2283.5</v>
      </c>
      <c r="X63" s="6">
        <v>2037.1</v>
      </c>
      <c r="Y63" s="7">
        <v>0</v>
      </c>
      <c r="Z63" s="8">
        <v>246.4</v>
      </c>
      <c r="AA63" s="4" t="s">
        <v>640</v>
      </c>
      <c r="AB63" s="9">
        <v>1441</v>
      </c>
      <c r="AC63" s="9">
        <v>0</v>
      </c>
      <c r="AD63" s="4" t="s">
        <v>330</v>
      </c>
      <c r="AE63" s="1" t="s">
        <v>330</v>
      </c>
      <c r="AF63" s="4" t="s">
        <v>328</v>
      </c>
      <c r="AG63" s="4" t="s">
        <v>331</v>
      </c>
      <c r="AH63" s="4" t="s">
        <v>328</v>
      </c>
      <c r="AI63" s="4" t="s">
        <v>332</v>
      </c>
      <c r="AJ63" s="4" t="s">
        <v>332</v>
      </c>
      <c r="AK63" s="4" t="s">
        <v>328</v>
      </c>
      <c r="AL63" s="2">
        <f>IF(C63=[1]Лист1!$C60,1,0)</f>
        <v>1</v>
      </c>
      <c r="AM63" s="2">
        <f>IF(C63='2.2'!C61,1,0)</f>
        <v>1</v>
      </c>
      <c r="AN63" s="2">
        <f>IF(C63='2.3'!C61,1,0)</f>
        <v>1</v>
      </c>
      <c r="AO63" s="2">
        <f>IF(C63='2.4'!C62,1,0)</f>
        <v>1</v>
      </c>
      <c r="AP63" s="2">
        <f>IF(C63='2.5'!C63,1,0)</f>
        <v>1</v>
      </c>
      <c r="AQ63" s="2">
        <f>IF(C63='2.6'!C62,1,0)</f>
        <v>1</v>
      </c>
      <c r="AR63" s="2">
        <f>IF(C63='2.7'!C61,1,0)</f>
        <v>1</v>
      </c>
      <c r="AS63" s="2">
        <f>IF(C63='2.8'!C62,1,0)</f>
        <v>1</v>
      </c>
    </row>
    <row r="64" spans="1:45" ht="15" customHeight="1" x14ac:dyDescent="0.25">
      <c r="A64" s="26">
        <v>60</v>
      </c>
      <c r="B64" s="27" t="s">
        <v>892</v>
      </c>
      <c r="C64" s="27" t="s">
        <v>893</v>
      </c>
      <c r="D64" s="38">
        <v>42156</v>
      </c>
      <c r="E64" s="4" t="s">
        <v>326</v>
      </c>
      <c r="F64" s="1">
        <v>42154</v>
      </c>
      <c r="G64" s="4">
        <v>1</v>
      </c>
      <c r="H64" s="1">
        <v>42156</v>
      </c>
      <c r="I64" s="4" t="s">
        <v>894</v>
      </c>
      <c r="J64" s="4" t="s">
        <v>327</v>
      </c>
      <c r="K64" s="5" t="s">
        <v>895</v>
      </c>
      <c r="L64" s="4">
        <v>1946</v>
      </c>
      <c r="M64" s="4">
        <v>1946</v>
      </c>
      <c r="N64" s="4" t="s">
        <v>328</v>
      </c>
      <c r="O64" s="4" t="s">
        <v>329</v>
      </c>
      <c r="P64" s="4">
        <v>2</v>
      </c>
      <c r="Q64" s="4">
        <v>2</v>
      </c>
      <c r="R64" s="4">
        <v>3</v>
      </c>
      <c r="S64" s="4">
        <v>0</v>
      </c>
      <c r="T64" s="4">
        <v>24</v>
      </c>
      <c r="U64" s="4">
        <v>23</v>
      </c>
      <c r="V64" s="4">
        <v>1</v>
      </c>
      <c r="W64" s="30">
        <f t="shared" si="0"/>
        <v>1119.8000000000002</v>
      </c>
      <c r="X64" s="6">
        <v>964.7</v>
      </c>
      <c r="Y64" s="7">
        <v>34.6</v>
      </c>
      <c r="Z64" s="8">
        <v>120.5</v>
      </c>
      <c r="AA64" s="4" t="s">
        <v>328</v>
      </c>
      <c r="AB64" s="9">
        <v>1752</v>
      </c>
      <c r="AC64" s="9">
        <v>0</v>
      </c>
      <c r="AD64" s="4" t="s">
        <v>330</v>
      </c>
      <c r="AE64" s="1" t="s">
        <v>330</v>
      </c>
      <c r="AF64" s="4" t="s">
        <v>328</v>
      </c>
      <c r="AG64" s="4" t="s">
        <v>331</v>
      </c>
      <c r="AH64" s="4" t="s">
        <v>328</v>
      </c>
      <c r="AI64" s="4" t="s">
        <v>332</v>
      </c>
      <c r="AJ64" s="4" t="s">
        <v>332</v>
      </c>
      <c r="AK64" s="4" t="s">
        <v>328</v>
      </c>
      <c r="AL64" s="2">
        <f>IF(C64=[1]Лист1!$C61,1,0)</f>
        <v>1</v>
      </c>
      <c r="AM64" s="2">
        <f>IF(C64='2.2'!C62,1,0)</f>
        <v>1</v>
      </c>
      <c r="AN64" s="2">
        <f>IF(C64='2.3'!C62,1,0)</f>
        <v>1</v>
      </c>
      <c r="AO64" s="2">
        <f>IF(C64='2.4'!C63,1,0)</f>
        <v>1</v>
      </c>
      <c r="AP64" s="2">
        <f>IF(C64='2.5'!C64,1,0)</f>
        <v>1</v>
      </c>
      <c r="AQ64" s="2">
        <f>IF(C64='2.6'!C63,1,0)</f>
        <v>1</v>
      </c>
      <c r="AR64" s="2">
        <f>IF(C64='2.7'!C62,1,0)</f>
        <v>1</v>
      </c>
      <c r="AS64" s="2">
        <f>IF(C64='2.8'!C63,1,0)</f>
        <v>1</v>
      </c>
    </row>
    <row r="65" spans="1:45" ht="15" customHeight="1" x14ac:dyDescent="0.25">
      <c r="A65" s="26">
        <v>61</v>
      </c>
      <c r="B65" s="27" t="s">
        <v>669</v>
      </c>
      <c r="C65" s="27" t="s">
        <v>589</v>
      </c>
      <c r="D65" s="38">
        <v>42158</v>
      </c>
      <c r="E65" s="4" t="s">
        <v>326</v>
      </c>
      <c r="F65" s="1">
        <v>42144</v>
      </c>
      <c r="G65" s="4">
        <v>2</v>
      </c>
      <c r="H65" s="1">
        <v>42158</v>
      </c>
      <c r="I65" s="4" t="s">
        <v>506</v>
      </c>
      <c r="J65" s="4" t="s">
        <v>327</v>
      </c>
      <c r="K65" s="5" t="s">
        <v>677</v>
      </c>
      <c r="L65" s="4">
        <v>1950</v>
      </c>
      <c r="M65" s="4">
        <v>1950</v>
      </c>
      <c r="N65" s="4" t="s">
        <v>328</v>
      </c>
      <c r="O65" s="4" t="s">
        <v>329</v>
      </c>
      <c r="P65" s="4">
        <v>4</v>
      </c>
      <c r="Q65" s="4">
        <v>4</v>
      </c>
      <c r="R65" s="4">
        <v>3</v>
      </c>
      <c r="S65" s="4">
        <v>0</v>
      </c>
      <c r="T65" s="4">
        <v>38</v>
      </c>
      <c r="U65" s="4">
        <v>36</v>
      </c>
      <c r="V65" s="4">
        <v>3</v>
      </c>
      <c r="W65" s="30">
        <f t="shared" si="0"/>
        <v>3465.3</v>
      </c>
      <c r="X65" s="6">
        <v>2144.1</v>
      </c>
      <c r="Y65" s="7">
        <v>316.89999999999998</v>
      </c>
      <c r="Z65" s="8">
        <v>1004.3</v>
      </c>
      <c r="AA65" s="4" t="s">
        <v>328</v>
      </c>
      <c r="AB65" s="9">
        <v>4013</v>
      </c>
      <c r="AC65" s="9">
        <v>0</v>
      </c>
      <c r="AD65" s="4" t="s">
        <v>330</v>
      </c>
      <c r="AE65" s="1" t="s">
        <v>330</v>
      </c>
      <c r="AF65" s="4" t="s">
        <v>328</v>
      </c>
      <c r="AG65" s="4" t="s">
        <v>331</v>
      </c>
      <c r="AH65" s="4" t="s">
        <v>328</v>
      </c>
      <c r="AI65" s="4" t="s">
        <v>333</v>
      </c>
      <c r="AJ65" s="4" t="s">
        <v>332</v>
      </c>
      <c r="AK65" s="4" t="s">
        <v>328</v>
      </c>
      <c r="AL65" s="2">
        <f>IF(C65=[1]Лист1!$C62,1,0)</f>
        <v>1</v>
      </c>
      <c r="AM65" s="2">
        <f>IF(C65='2.2'!C63,1,0)</f>
        <v>1</v>
      </c>
      <c r="AN65" s="2">
        <f>IF(C65='2.3'!C63,1,0)</f>
        <v>1</v>
      </c>
      <c r="AO65" s="2">
        <f>IF(C65='2.4'!C64,1,0)</f>
        <v>1</v>
      </c>
      <c r="AP65" s="2">
        <f>IF(C65='2.5'!C65,1,0)</f>
        <v>1</v>
      </c>
      <c r="AQ65" s="2">
        <f>IF(C65='2.6'!C64,1,0)</f>
        <v>1</v>
      </c>
      <c r="AR65" s="2">
        <f>IF(C65='2.7'!C63,1,0)</f>
        <v>1</v>
      </c>
      <c r="AS65" s="2">
        <f>IF(C65='2.8'!C64,1,0)</f>
        <v>1</v>
      </c>
    </row>
    <row r="66" spans="1:45" ht="15" customHeight="1" x14ac:dyDescent="0.25">
      <c r="A66" s="26">
        <v>62</v>
      </c>
      <c r="B66" s="27" t="s">
        <v>670</v>
      </c>
      <c r="C66" s="27" t="s">
        <v>590</v>
      </c>
      <c r="D66" s="38">
        <v>42156</v>
      </c>
      <c r="E66" s="4" t="s">
        <v>326</v>
      </c>
      <c r="F66" s="1">
        <v>42137</v>
      </c>
      <c r="G66" s="4">
        <v>2</v>
      </c>
      <c r="H66" s="1">
        <v>42143</v>
      </c>
      <c r="I66" s="4" t="s">
        <v>507</v>
      </c>
      <c r="J66" s="4" t="s">
        <v>327</v>
      </c>
      <c r="K66" s="5" t="s">
        <v>678</v>
      </c>
      <c r="L66" s="4">
        <v>1950</v>
      </c>
      <c r="M66" s="4">
        <v>1950</v>
      </c>
      <c r="N66" s="4" t="s">
        <v>328</v>
      </c>
      <c r="O66" s="4" t="s">
        <v>329</v>
      </c>
      <c r="P66" s="4">
        <v>4</v>
      </c>
      <c r="Q66" s="4">
        <v>3</v>
      </c>
      <c r="R66" s="4">
        <v>4</v>
      </c>
      <c r="S66" s="4">
        <v>0</v>
      </c>
      <c r="T66" s="4">
        <v>43</v>
      </c>
      <c r="U66" s="4">
        <v>38</v>
      </c>
      <c r="V66" s="4">
        <v>5</v>
      </c>
      <c r="W66" s="30">
        <f t="shared" si="0"/>
        <v>2566.6</v>
      </c>
      <c r="X66" s="6">
        <v>1854.9</v>
      </c>
      <c r="Y66" s="7">
        <v>348.7</v>
      </c>
      <c r="Z66" s="8">
        <v>363</v>
      </c>
      <c r="AA66" s="4" t="s">
        <v>641</v>
      </c>
      <c r="AB66" s="9">
        <v>1777</v>
      </c>
      <c r="AC66" s="9">
        <v>0</v>
      </c>
      <c r="AD66" s="4" t="s">
        <v>330</v>
      </c>
      <c r="AE66" s="1" t="s">
        <v>330</v>
      </c>
      <c r="AF66" s="4" t="s">
        <v>328</v>
      </c>
      <c r="AG66" s="4" t="s">
        <v>331</v>
      </c>
      <c r="AH66" s="4" t="s">
        <v>328</v>
      </c>
      <c r="AI66" s="4" t="s">
        <v>333</v>
      </c>
      <c r="AJ66" s="4" t="s">
        <v>332</v>
      </c>
      <c r="AK66" s="4" t="s">
        <v>328</v>
      </c>
      <c r="AL66" s="2">
        <f>IF(C66=[1]Лист1!$C63,1,0)</f>
        <v>1</v>
      </c>
      <c r="AM66" s="2">
        <f>IF(C66='2.2'!C64,1,0)</f>
        <v>1</v>
      </c>
      <c r="AN66" s="2">
        <f>IF(C66='2.3'!C64,1,0)</f>
        <v>1</v>
      </c>
      <c r="AO66" s="2">
        <f>IF(C66='2.4'!C65,1,0)</f>
        <v>1</v>
      </c>
      <c r="AP66" s="2">
        <f>IF(C66='2.5'!C66,1,0)</f>
        <v>1</v>
      </c>
      <c r="AQ66" s="2">
        <f>IF(C66='2.6'!C65,1,0)</f>
        <v>1</v>
      </c>
      <c r="AR66" s="2">
        <f>IF(C66='2.7'!C64,1,0)</f>
        <v>1</v>
      </c>
      <c r="AS66" s="2">
        <f>IF(C66='2.8'!C65,1,0)</f>
        <v>1</v>
      </c>
    </row>
    <row r="67" spans="1:45" ht="15" customHeight="1" x14ac:dyDescent="0.25">
      <c r="A67" s="26">
        <v>63</v>
      </c>
      <c r="B67" s="27" t="s">
        <v>671</v>
      </c>
      <c r="C67" s="27" t="s">
        <v>598</v>
      </c>
      <c r="D67" s="38">
        <v>42156</v>
      </c>
      <c r="E67" s="4" t="s">
        <v>326</v>
      </c>
      <c r="F67" s="1">
        <v>42126</v>
      </c>
      <c r="G67" s="4">
        <v>1</v>
      </c>
      <c r="H67" s="1">
        <v>42142</v>
      </c>
      <c r="I67" s="4" t="s">
        <v>515</v>
      </c>
      <c r="J67" s="4" t="s">
        <v>327</v>
      </c>
      <c r="K67" s="5" t="s">
        <v>679</v>
      </c>
      <c r="L67" s="4">
        <v>1959</v>
      </c>
      <c r="M67" s="4">
        <v>1959</v>
      </c>
      <c r="N67" s="4" t="s">
        <v>328</v>
      </c>
      <c r="O67" s="4" t="s">
        <v>329</v>
      </c>
      <c r="P67" s="4">
        <v>3</v>
      </c>
      <c r="Q67" s="4">
        <v>3</v>
      </c>
      <c r="R67" s="4">
        <v>3</v>
      </c>
      <c r="S67" s="4">
        <v>0</v>
      </c>
      <c r="T67" s="4">
        <v>36</v>
      </c>
      <c r="U67" s="4">
        <v>36</v>
      </c>
      <c r="V67" s="4">
        <v>0</v>
      </c>
      <c r="W67" s="30">
        <f t="shared" si="0"/>
        <v>2174.6999999999998</v>
      </c>
      <c r="X67" s="6">
        <v>1507.5</v>
      </c>
      <c r="Y67" s="7">
        <v>0</v>
      </c>
      <c r="Z67" s="8">
        <v>667.2</v>
      </c>
      <c r="AA67" s="4" t="s">
        <v>646</v>
      </c>
      <c r="AB67" s="9">
        <v>2107</v>
      </c>
      <c r="AC67" s="9">
        <v>0</v>
      </c>
      <c r="AD67" s="4" t="s">
        <v>330</v>
      </c>
      <c r="AE67" s="1" t="s">
        <v>330</v>
      </c>
      <c r="AF67" s="4" t="s">
        <v>328</v>
      </c>
      <c r="AG67" s="4" t="s">
        <v>331</v>
      </c>
      <c r="AH67" s="4" t="s">
        <v>328</v>
      </c>
      <c r="AI67" s="4" t="s">
        <v>332</v>
      </c>
      <c r="AJ67" s="4" t="s">
        <v>332</v>
      </c>
      <c r="AK67" s="4" t="s">
        <v>328</v>
      </c>
      <c r="AL67" s="2">
        <f>IF(C67=[1]Лист1!$C64,1,0)</f>
        <v>1</v>
      </c>
      <c r="AM67" s="2">
        <f>IF(C67='2.2'!C65,1,0)</f>
        <v>1</v>
      </c>
      <c r="AN67" s="2">
        <f>IF(C67='2.3'!C65,1,0)</f>
        <v>1</v>
      </c>
      <c r="AO67" s="2">
        <f>IF(C67='2.4'!C66,1,0)</f>
        <v>1</v>
      </c>
      <c r="AP67" s="2">
        <f>IF(C67='2.5'!C67,1,0)</f>
        <v>1</v>
      </c>
      <c r="AQ67" s="2">
        <f>IF(C67='2.6'!C66,1,0)</f>
        <v>1</v>
      </c>
      <c r="AR67" s="2">
        <f>IF(C67='2.7'!C65,1,0)</f>
        <v>1</v>
      </c>
      <c r="AS67" s="2">
        <f>IF(C67='2.8'!C66,1,0)</f>
        <v>1</v>
      </c>
    </row>
    <row r="68" spans="1:45" ht="15" customHeight="1" x14ac:dyDescent="0.25">
      <c r="A68" s="26">
        <v>64</v>
      </c>
      <c r="B68" s="27" t="s">
        <v>672</v>
      </c>
      <c r="C68" s="27" t="s">
        <v>599</v>
      </c>
      <c r="D68" s="38">
        <v>42156</v>
      </c>
      <c r="E68" s="4" t="s">
        <v>326</v>
      </c>
      <c r="F68" s="1">
        <v>42139</v>
      </c>
      <c r="G68" s="4">
        <v>2</v>
      </c>
      <c r="H68" s="1">
        <v>42154</v>
      </c>
      <c r="I68" s="4" t="s">
        <v>516</v>
      </c>
      <c r="J68" s="4" t="s">
        <v>327</v>
      </c>
      <c r="K68" s="5" t="s">
        <v>680</v>
      </c>
      <c r="L68" s="4">
        <v>1960</v>
      </c>
      <c r="M68" s="4">
        <v>1960</v>
      </c>
      <c r="N68" s="4" t="s">
        <v>328</v>
      </c>
      <c r="O68" s="4" t="s">
        <v>329</v>
      </c>
      <c r="P68" s="4">
        <v>3</v>
      </c>
      <c r="Q68" s="4">
        <v>3</v>
      </c>
      <c r="R68" s="4">
        <v>2</v>
      </c>
      <c r="S68" s="4">
        <v>0</v>
      </c>
      <c r="T68" s="4">
        <v>24</v>
      </c>
      <c r="U68" s="4">
        <v>24</v>
      </c>
      <c r="V68" s="4">
        <v>0</v>
      </c>
      <c r="W68" s="30">
        <f t="shared" si="0"/>
        <v>1007.5999999999999</v>
      </c>
      <c r="X68" s="6">
        <v>936.8</v>
      </c>
      <c r="Y68" s="7">
        <v>0</v>
      </c>
      <c r="Z68" s="8">
        <v>70.8</v>
      </c>
      <c r="AA68" s="4" t="s">
        <v>648</v>
      </c>
      <c r="AB68" s="9">
        <v>1545</v>
      </c>
      <c r="AC68" s="9">
        <v>0</v>
      </c>
      <c r="AD68" s="4" t="s">
        <v>330</v>
      </c>
      <c r="AE68" s="1" t="s">
        <v>330</v>
      </c>
      <c r="AF68" s="4" t="s">
        <v>328</v>
      </c>
      <c r="AG68" s="4" t="s">
        <v>331</v>
      </c>
      <c r="AH68" s="4" t="s">
        <v>328</v>
      </c>
      <c r="AI68" s="4" t="s">
        <v>332</v>
      </c>
      <c r="AJ68" s="4" t="s">
        <v>332</v>
      </c>
      <c r="AK68" s="4" t="s">
        <v>328</v>
      </c>
      <c r="AL68" s="2">
        <f>IF(C68=[1]Лист1!$C65,1,0)</f>
        <v>1</v>
      </c>
      <c r="AM68" s="2">
        <f>IF(C68='2.2'!C66,1,0)</f>
        <v>1</v>
      </c>
      <c r="AN68" s="2">
        <f>IF(C68='2.3'!C66,1,0)</f>
        <v>1</v>
      </c>
      <c r="AO68" s="2">
        <f>IF(C68='2.4'!C67,1,0)</f>
        <v>1</v>
      </c>
      <c r="AP68" s="2">
        <f>IF(C68='2.5'!C68,1,0)</f>
        <v>1</v>
      </c>
      <c r="AQ68" s="2">
        <f>IF(C68='2.6'!C67,1,0)</f>
        <v>1</v>
      </c>
      <c r="AR68" s="2">
        <f>IF(C68='2.7'!C66,1,0)</f>
        <v>1</v>
      </c>
      <c r="AS68" s="2">
        <f>IF(C68='2.8'!C67,1,0)</f>
        <v>1</v>
      </c>
    </row>
    <row r="69" spans="1:45" ht="15" customHeight="1" x14ac:dyDescent="0.25">
      <c r="A69" s="26">
        <v>65</v>
      </c>
      <c r="B69" s="27" t="s">
        <v>673</v>
      </c>
      <c r="C69" s="27" t="s">
        <v>600</v>
      </c>
      <c r="D69" s="38">
        <v>42156</v>
      </c>
      <c r="E69" s="4" t="s">
        <v>326</v>
      </c>
      <c r="F69" s="1">
        <v>42125</v>
      </c>
      <c r="G69" s="4">
        <v>2</v>
      </c>
      <c r="H69" s="1">
        <v>42154</v>
      </c>
      <c r="I69" s="4" t="s">
        <v>517</v>
      </c>
      <c r="J69" s="4" t="s">
        <v>327</v>
      </c>
      <c r="K69" s="5" t="s">
        <v>681</v>
      </c>
      <c r="L69" s="4">
        <v>1960</v>
      </c>
      <c r="M69" s="4">
        <v>1960</v>
      </c>
      <c r="N69" s="4" t="s">
        <v>328</v>
      </c>
      <c r="O69" s="4" t="s">
        <v>329</v>
      </c>
      <c r="P69" s="4">
        <v>3</v>
      </c>
      <c r="Q69" s="4">
        <v>3</v>
      </c>
      <c r="R69" s="4">
        <v>2</v>
      </c>
      <c r="S69" s="4">
        <v>0</v>
      </c>
      <c r="T69" s="4">
        <v>24</v>
      </c>
      <c r="U69" s="4">
        <v>24</v>
      </c>
      <c r="V69" s="4">
        <v>0</v>
      </c>
      <c r="W69" s="30">
        <f t="shared" si="0"/>
        <v>1005.1</v>
      </c>
      <c r="X69" s="6">
        <v>934.7</v>
      </c>
      <c r="Y69" s="7">
        <v>0</v>
      </c>
      <c r="Z69" s="8">
        <v>70.400000000000006</v>
      </c>
      <c r="AA69" s="4" t="s">
        <v>649</v>
      </c>
      <c r="AB69" s="9">
        <v>1574</v>
      </c>
      <c r="AC69" s="9">
        <v>0</v>
      </c>
      <c r="AD69" s="4" t="s">
        <v>330</v>
      </c>
      <c r="AE69" s="1" t="s">
        <v>330</v>
      </c>
      <c r="AF69" s="4" t="s">
        <v>328</v>
      </c>
      <c r="AG69" s="4" t="s">
        <v>331</v>
      </c>
      <c r="AH69" s="4" t="s">
        <v>328</v>
      </c>
      <c r="AI69" s="4" t="s">
        <v>332</v>
      </c>
      <c r="AJ69" s="4" t="s">
        <v>332</v>
      </c>
      <c r="AK69" s="4" t="s">
        <v>328</v>
      </c>
      <c r="AL69" s="2">
        <f>IF(C69=[1]Лист1!$C66,1,0)</f>
        <v>1</v>
      </c>
      <c r="AM69" s="2">
        <f>IF(C69='2.2'!C67,1,0)</f>
        <v>1</v>
      </c>
      <c r="AN69" s="2">
        <f>IF(C69='2.3'!C67,1,0)</f>
        <v>1</v>
      </c>
      <c r="AO69" s="2">
        <f>IF(C69='2.4'!C68,1,0)</f>
        <v>1</v>
      </c>
      <c r="AP69" s="2">
        <f>IF(C69='2.5'!C69,1,0)</f>
        <v>1</v>
      </c>
      <c r="AQ69" s="2">
        <f>IF(C69='2.6'!C68,1,0)</f>
        <v>1</v>
      </c>
      <c r="AR69" s="2">
        <f>IF(C69='2.7'!C67,1,0)</f>
        <v>1</v>
      </c>
      <c r="AS69" s="2">
        <f>IF(C69='2.8'!C68,1,0)</f>
        <v>1</v>
      </c>
    </row>
    <row r="70" spans="1:45" ht="15" customHeight="1" x14ac:dyDescent="0.25">
      <c r="A70" s="26">
        <v>66</v>
      </c>
      <c r="B70" s="27" t="s">
        <v>400</v>
      </c>
      <c r="C70" s="27" t="s">
        <v>609</v>
      </c>
      <c r="D70" s="38">
        <v>42156</v>
      </c>
      <c r="E70" s="4" t="s">
        <v>326</v>
      </c>
      <c r="F70" s="1">
        <v>42149</v>
      </c>
      <c r="G70" s="4">
        <v>2</v>
      </c>
      <c r="H70" s="1">
        <v>42156</v>
      </c>
      <c r="I70" s="4" t="s">
        <v>526</v>
      </c>
      <c r="J70" s="4" t="s">
        <v>327</v>
      </c>
      <c r="K70" s="5" t="s">
        <v>438</v>
      </c>
      <c r="L70" s="4">
        <v>1990</v>
      </c>
      <c r="M70" s="4">
        <v>1990</v>
      </c>
      <c r="N70" s="4" t="s">
        <v>328</v>
      </c>
      <c r="O70" s="4" t="s">
        <v>329</v>
      </c>
      <c r="P70" s="4">
        <v>9</v>
      </c>
      <c r="Q70" s="4">
        <v>9</v>
      </c>
      <c r="R70" s="4">
        <v>2</v>
      </c>
      <c r="S70" s="4">
        <v>2</v>
      </c>
      <c r="T70" s="4">
        <v>72</v>
      </c>
      <c r="U70" s="4">
        <v>72</v>
      </c>
      <c r="V70" s="4">
        <v>4</v>
      </c>
      <c r="W70" s="30">
        <f t="shared" ref="W70:W114" si="1">X70+Y70+Z70</f>
        <v>4845.2000000000007</v>
      </c>
      <c r="X70" s="6">
        <v>3621.4</v>
      </c>
      <c r="Y70" s="7">
        <v>297.3</v>
      </c>
      <c r="Z70" s="8">
        <v>926.5</v>
      </c>
      <c r="AA70" s="4" t="s">
        <v>328</v>
      </c>
      <c r="AB70" s="9">
        <v>0</v>
      </c>
      <c r="AC70" s="9">
        <v>0</v>
      </c>
      <c r="AD70" s="4" t="s">
        <v>330</v>
      </c>
      <c r="AE70" s="1" t="s">
        <v>330</v>
      </c>
      <c r="AF70" s="4" t="s">
        <v>328</v>
      </c>
      <c r="AG70" s="4" t="s">
        <v>331</v>
      </c>
      <c r="AH70" s="4" t="s">
        <v>328</v>
      </c>
      <c r="AI70" s="4" t="s">
        <v>332</v>
      </c>
      <c r="AJ70" s="4" t="s">
        <v>332</v>
      </c>
      <c r="AK70" s="4" t="s">
        <v>328</v>
      </c>
      <c r="AL70" s="2">
        <f>IF(C70=[1]Лист1!$C67,1,0)</f>
        <v>1</v>
      </c>
      <c r="AM70" s="2">
        <f>IF(C70='2.2'!C68,1,0)</f>
        <v>1</v>
      </c>
      <c r="AN70" s="2">
        <f>IF(C70='2.3'!C68,1,0)</f>
        <v>1</v>
      </c>
      <c r="AO70" s="2">
        <f>IF(C70='2.4'!C69,1,0)</f>
        <v>1</v>
      </c>
      <c r="AP70" s="2">
        <f>IF(C70='2.5'!C70,1,0)</f>
        <v>1</v>
      </c>
      <c r="AQ70" s="2">
        <f>IF(C70='2.6'!C69,1,0)</f>
        <v>1</v>
      </c>
      <c r="AR70" s="2">
        <f>IF(C70='2.7'!C68,1,0)</f>
        <v>1</v>
      </c>
      <c r="AS70" s="2">
        <f>IF(C70='2.8'!C69,1,0)</f>
        <v>1</v>
      </c>
    </row>
    <row r="71" spans="1:45" ht="15" customHeight="1" x14ac:dyDescent="0.25">
      <c r="A71" s="26">
        <v>67</v>
      </c>
      <c r="B71" s="27" t="s">
        <v>559</v>
      </c>
      <c r="C71" s="27" t="s">
        <v>610</v>
      </c>
      <c r="D71" s="38">
        <v>42795</v>
      </c>
      <c r="E71" s="4" t="s">
        <v>326</v>
      </c>
      <c r="F71" s="1">
        <v>42793</v>
      </c>
      <c r="G71" s="4">
        <v>2</v>
      </c>
      <c r="H71" s="1">
        <v>42795</v>
      </c>
      <c r="I71" s="4" t="s">
        <v>571</v>
      </c>
      <c r="J71" s="4" t="s">
        <v>335</v>
      </c>
      <c r="K71" s="5" t="s">
        <v>560</v>
      </c>
      <c r="L71" s="4">
        <v>1991</v>
      </c>
      <c r="M71" s="4">
        <v>1991</v>
      </c>
      <c r="N71" s="4" t="s">
        <v>328</v>
      </c>
      <c r="O71" s="4" t="s">
        <v>329</v>
      </c>
      <c r="P71" s="4">
        <v>10</v>
      </c>
      <c r="Q71" s="4">
        <v>10</v>
      </c>
      <c r="R71" s="4">
        <v>4</v>
      </c>
      <c r="S71" s="4">
        <v>4</v>
      </c>
      <c r="T71" s="4">
        <v>0</v>
      </c>
      <c r="U71" s="4">
        <v>196</v>
      </c>
      <c r="V71" s="4">
        <v>9</v>
      </c>
      <c r="W71" s="30">
        <f t="shared" si="1"/>
        <v>13470.2</v>
      </c>
      <c r="X71" s="6">
        <v>9699.7999999999993</v>
      </c>
      <c r="Y71" s="7">
        <v>1184.2</v>
      </c>
      <c r="Z71" s="8">
        <v>2586.1999999999998</v>
      </c>
      <c r="AA71" s="4" t="s">
        <v>657</v>
      </c>
      <c r="AB71" s="9">
        <v>2011</v>
      </c>
      <c r="AC71" s="9">
        <v>0</v>
      </c>
      <c r="AD71" s="4" t="s">
        <v>330</v>
      </c>
      <c r="AE71" s="1" t="s">
        <v>330</v>
      </c>
      <c r="AF71" s="4" t="s">
        <v>328</v>
      </c>
      <c r="AG71" s="4" t="s">
        <v>331</v>
      </c>
      <c r="AH71" s="4" t="s">
        <v>328</v>
      </c>
      <c r="AI71" s="4" t="s">
        <v>333</v>
      </c>
      <c r="AJ71" s="4" t="s">
        <v>332</v>
      </c>
      <c r="AK71" s="4" t="s">
        <v>328</v>
      </c>
      <c r="AL71" s="2">
        <f>IF(C71=[1]Лист1!$C68,1,0)</f>
        <v>1</v>
      </c>
      <c r="AM71" s="2">
        <f>IF(C71='2.2'!C69,1,0)</f>
        <v>1</v>
      </c>
      <c r="AN71" s="2">
        <f>IF(C71='2.3'!C69,1,0)</f>
        <v>1</v>
      </c>
      <c r="AO71" s="2">
        <f>IF(C71='2.4'!C70,1,0)</f>
        <v>1</v>
      </c>
      <c r="AP71" s="2">
        <f>IF(C71='2.5'!C71,1,0)</f>
        <v>1</v>
      </c>
      <c r="AQ71" s="2">
        <f>IF(C71='2.6'!C70,1,0)</f>
        <v>1</v>
      </c>
      <c r="AR71" s="2">
        <f>IF(C71='2.7'!C69,1,0)</f>
        <v>1</v>
      </c>
      <c r="AS71" s="2">
        <f>IF(C71='2.8'!C70,1,0)</f>
        <v>1</v>
      </c>
    </row>
    <row r="72" spans="1:45" ht="15" customHeight="1" x14ac:dyDescent="0.25">
      <c r="A72" s="26">
        <v>68</v>
      </c>
      <c r="B72" s="27" t="s">
        <v>401</v>
      </c>
      <c r="C72" s="27" t="s">
        <v>611</v>
      </c>
      <c r="D72" s="38">
        <v>42491</v>
      </c>
      <c r="E72" s="4" t="s">
        <v>326</v>
      </c>
      <c r="F72" s="1">
        <v>42470</v>
      </c>
      <c r="G72" s="4">
        <v>2</v>
      </c>
      <c r="H72" s="1">
        <v>42491</v>
      </c>
      <c r="I72" s="4" t="s">
        <v>527</v>
      </c>
      <c r="J72" s="4" t="s">
        <v>327</v>
      </c>
      <c r="K72" s="5" t="s">
        <v>439</v>
      </c>
      <c r="L72" s="4">
        <v>1991</v>
      </c>
      <c r="M72" s="4">
        <v>1991</v>
      </c>
      <c r="N72" s="4" t="s">
        <v>328</v>
      </c>
      <c r="O72" s="4" t="s">
        <v>329</v>
      </c>
      <c r="P72" s="4">
        <v>10</v>
      </c>
      <c r="Q72" s="4">
        <v>10</v>
      </c>
      <c r="R72" s="4">
        <v>4</v>
      </c>
      <c r="S72" s="4">
        <v>4</v>
      </c>
      <c r="T72" s="4">
        <v>127</v>
      </c>
      <c r="U72" s="4">
        <v>126</v>
      </c>
      <c r="V72" s="4">
        <v>2</v>
      </c>
      <c r="W72" s="30">
        <f t="shared" si="1"/>
        <v>10497.4</v>
      </c>
      <c r="X72" s="6">
        <v>7453.5</v>
      </c>
      <c r="Y72" s="7">
        <v>298.2</v>
      </c>
      <c r="Z72" s="8">
        <v>2745.7</v>
      </c>
      <c r="AA72" s="4" t="s">
        <v>658</v>
      </c>
      <c r="AB72" s="9">
        <v>4675</v>
      </c>
      <c r="AC72" s="9">
        <v>0</v>
      </c>
      <c r="AD72" s="4" t="s">
        <v>330</v>
      </c>
      <c r="AE72" s="1" t="s">
        <v>330</v>
      </c>
      <c r="AF72" s="4" t="s">
        <v>328</v>
      </c>
      <c r="AG72" s="4" t="s">
        <v>331</v>
      </c>
      <c r="AH72" s="4" t="s">
        <v>328</v>
      </c>
      <c r="AI72" s="4" t="s">
        <v>332</v>
      </c>
      <c r="AJ72" s="4" t="s">
        <v>332</v>
      </c>
      <c r="AK72" s="4" t="s">
        <v>328</v>
      </c>
      <c r="AL72" s="2">
        <f>IF(C72=[1]Лист1!$C69,1,0)</f>
        <v>1</v>
      </c>
      <c r="AM72" s="2">
        <f>IF(C72='2.2'!C70,1,0)</f>
        <v>1</v>
      </c>
      <c r="AN72" s="2">
        <f>IF(C72='2.3'!C70,1,0)</f>
        <v>1</v>
      </c>
      <c r="AO72" s="2">
        <f>IF(C72='2.4'!C71,1,0)</f>
        <v>1</v>
      </c>
      <c r="AP72" s="2">
        <f>IF(C72='2.5'!C72,1,0)</f>
        <v>1</v>
      </c>
      <c r="AQ72" s="2">
        <f>IF(C72='2.6'!C71,1,0)</f>
        <v>1</v>
      </c>
      <c r="AR72" s="2">
        <f>IF(C72='2.7'!C70,1,0)</f>
        <v>1</v>
      </c>
      <c r="AS72" s="2">
        <f>IF(C72='2.8'!C71,1,0)</f>
        <v>1</v>
      </c>
    </row>
    <row r="73" spans="1:45" ht="15" customHeight="1" x14ac:dyDescent="0.25">
      <c r="A73" s="26">
        <v>69</v>
      </c>
      <c r="B73" s="27" t="s">
        <v>402</v>
      </c>
      <c r="C73" s="27" t="s">
        <v>612</v>
      </c>
      <c r="D73" s="38">
        <v>42156</v>
      </c>
      <c r="E73" s="4" t="s">
        <v>326</v>
      </c>
      <c r="F73" s="1">
        <v>42117</v>
      </c>
      <c r="G73" s="4">
        <v>2</v>
      </c>
      <c r="H73" s="1">
        <v>42142</v>
      </c>
      <c r="I73" s="4" t="s">
        <v>528</v>
      </c>
      <c r="J73" s="4" t="s">
        <v>327</v>
      </c>
      <c r="K73" s="5" t="s">
        <v>440</v>
      </c>
      <c r="L73" s="4">
        <v>1956</v>
      </c>
      <c r="M73" s="4">
        <v>1956</v>
      </c>
      <c r="N73" s="4" t="s">
        <v>328</v>
      </c>
      <c r="O73" s="4" t="s">
        <v>329</v>
      </c>
      <c r="P73" s="4">
        <v>4</v>
      </c>
      <c r="Q73" s="4">
        <v>3</v>
      </c>
      <c r="R73" s="4">
        <v>4</v>
      </c>
      <c r="S73" s="4">
        <v>0</v>
      </c>
      <c r="T73" s="4">
        <v>40</v>
      </c>
      <c r="U73" s="4">
        <v>38</v>
      </c>
      <c r="V73" s="4">
        <v>2</v>
      </c>
      <c r="W73" s="30">
        <f t="shared" si="1"/>
        <v>3003</v>
      </c>
      <c r="X73" s="6">
        <v>2006.3</v>
      </c>
      <c r="Y73" s="7">
        <v>147</v>
      </c>
      <c r="Z73" s="8">
        <v>849.7</v>
      </c>
      <c r="AA73" s="4" t="s">
        <v>328</v>
      </c>
      <c r="AB73" s="9">
        <v>3466.6</v>
      </c>
      <c r="AC73" s="9">
        <v>0</v>
      </c>
      <c r="AD73" s="4" t="s">
        <v>330</v>
      </c>
      <c r="AE73" s="1" t="s">
        <v>330</v>
      </c>
      <c r="AF73" s="4" t="s">
        <v>328</v>
      </c>
      <c r="AG73" s="4" t="s">
        <v>331</v>
      </c>
      <c r="AH73" s="4" t="s">
        <v>328</v>
      </c>
      <c r="AI73" s="4" t="s">
        <v>332</v>
      </c>
      <c r="AJ73" s="4" t="s">
        <v>332</v>
      </c>
      <c r="AK73" s="4" t="s">
        <v>328</v>
      </c>
      <c r="AL73" s="2">
        <f>IF(C73=[1]Лист1!$C70,1,0)</f>
        <v>1</v>
      </c>
      <c r="AM73" s="2">
        <f>IF(C73='2.2'!C71,1,0)</f>
        <v>1</v>
      </c>
      <c r="AN73" s="2">
        <f>IF(C73='2.3'!C71,1,0)</f>
        <v>1</v>
      </c>
      <c r="AO73" s="2">
        <f>IF(C73='2.4'!C72,1,0)</f>
        <v>1</v>
      </c>
      <c r="AP73" s="2">
        <f>IF(C73='2.5'!C73,1,0)</f>
        <v>1</v>
      </c>
      <c r="AQ73" s="2">
        <f>IF(C73='2.6'!C72,1,0)</f>
        <v>1</v>
      </c>
      <c r="AR73" s="2">
        <f>IF(C73='2.7'!C71,1,0)</f>
        <v>1</v>
      </c>
      <c r="AS73" s="2">
        <f>IF(C73='2.8'!C72,1,0)</f>
        <v>1</v>
      </c>
    </row>
    <row r="74" spans="1:45" ht="15" customHeight="1" x14ac:dyDescent="0.25">
      <c r="A74" s="26">
        <v>70</v>
      </c>
      <c r="B74" s="27" t="s">
        <v>403</v>
      </c>
      <c r="C74" s="27" t="s">
        <v>613</v>
      </c>
      <c r="D74" s="38">
        <v>42125</v>
      </c>
      <c r="E74" s="4" t="s">
        <v>326</v>
      </c>
      <c r="F74" s="1">
        <v>42124</v>
      </c>
      <c r="G74" s="4">
        <v>2</v>
      </c>
      <c r="H74" s="1">
        <v>42125</v>
      </c>
      <c r="I74" s="4" t="s">
        <v>529</v>
      </c>
      <c r="J74" s="4" t="s">
        <v>327</v>
      </c>
      <c r="K74" s="5" t="s">
        <v>441</v>
      </c>
      <c r="L74" s="4">
        <v>1955</v>
      </c>
      <c r="M74" s="4">
        <v>1955</v>
      </c>
      <c r="N74" s="4" t="s">
        <v>328</v>
      </c>
      <c r="O74" s="4" t="s">
        <v>329</v>
      </c>
      <c r="P74" s="4">
        <v>3</v>
      </c>
      <c r="Q74" s="4">
        <v>3</v>
      </c>
      <c r="R74" s="4">
        <v>2</v>
      </c>
      <c r="S74" s="4">
        <v>0</v>
      </c>
      <c r="T74" s="4">
        <v>19</v>
      </c>
      <c r="U74" s="4">
        <v>18</v>
      </c>
      <c r="V74" s="4">
        <v>1</v>
      </c>
      <c r="W74" s="30">
        <f t="shared" si="1"/>
        <v>1250.5999999999999</v>
      </c>
      <c r="X74" s="6">
        <v>1045.5999999999999</v>
      </c>
      <c r="Y74" s="7">
        <v>76.400000000000006</v>
      </c>
      <c r="Z74" s="8">
        <v>128.6</v>
      </c>
      <c r="AA74" s="4" t="s">
        <v>659</v>
      </c>
      <c r="AB74" s="9">
        <v>1457</v>
      </c>
      <c r="AC74" s="9">
        <v>0</v>
      </c>
      <c r="AD74" s="4" t="s">
        <v>330</v>
      </c>
      <c r="AE74" s="1" t="s">
        <v>330</v>
      </c>
      <c r="AF74" s="4" t="s">
        <v>328</v>
      </c>
      <c r="AG74" s="4" t="s">
        <v>331</v>
      </c>
      <c r="AH74" s="4" t="s">
        <v>328</v>
      </c>
      <c r="AI74" s="4" t="s">
        <v>332</v>
      </c>
      <c r="AJ74" s="4" t="s">
        <v>332</v>
      </c>
      <c r="AK74" s="4" t="s">
        <v>328</v>
      </c>
      <c r="AL74" s="2">
        <f>IF(C74=[1]Лист1!$C71,1,0)</f>
        <v>1</v>
      </c>
      <c r="AM74" s="2">
        <f>IF(C74='2.2'!C72,1,0)</f>
        <v>1</v>
      </c>
      <c r="AN74" s="2">
        <f>IF(C74='2.3'!C72,1,0)</f>
        <v>1</v>
      </c>
      <c r="AO74" s="2">
        <f>IF(C74='2.4'!C73,1,0)</f>
        <v>1</v>
      </c>
      <c r="AP74" s="2">
        <f>IF(C74='2.5'!C74,1,0)</f>
        <v>1</v>
      </c>
      <c r="AQ74" s="2">
        <f>IF(C74='2.6'!C73,1,0)</f>
        <v>1</v>
      </c>
      <c r="AR74" s="2">
        <f>IF(C74='2.7'!C72,1,0)</f>
        <v>1</v>
      </c>
      <c r="AS74" s="2">
        <f>IF(C74='2.8'!C73,1,0)</f>
        <v>1</v>
      </c>
    </row>
    <row r="75" spans="1:45" ht="15" customHeight="1" x14ac:dyDescent="0.25">
      <c r="A75" s="26">
        <v>71</v>
      </c>
      <c r="B75" s="27" t="s">
        <v>404</v>
      </c>
      <c r="C75" s="27" t="s">
        <v>614</v>
      </c>
      <c r="D75" s="38">
        <v>42156</v>
      </c>
      <c r="E75" s="4" t="s">
        <v>326</v>
      </c>
      <c r="F75" s="1">
        <v>42124</v>
      </c>
      <c r="G75" s="4">
        <v>2</v>
      </c>
      <c r="H75" s="1">
        <v>42142</v>
      </c>
      <c r="I75" s="4" t="s">
        <v>530</v>
      </c>
      <c r="J75" s="4" t="s">
        <v>327</v>
      </c>
      <c r="K75" s="5" t="s">
        <v>442</v>
      </c>
      <c r="L75" s="4">
        <v>1955</v>
      </c>
      <c r="M75" s="4">
        <v>1955</v>
      </c>
      <c r="N75" s="4" t="s">
        <v>328</v>
      </c>
      <c r="O75" s="4" t="s">
        <v>329</v>
      </c>
      <c r="P75" s="4">
        <v>4</v>
      </c>
      <c r="Q75" s="4">
        <v>3</v>
      </c>
      <c r="R75" s="4">
        <v>4</v>
      </c>
      <c r="S75" s="4">
        <v>0</v>
      </c>
      <c r="T75" s="4">
        <v>39</v>
      </c>
      <c r="U75" s="4">
        <v>38</v>
      </c>
      <c r="V75" s="4">
        <v>1</v>
      </c>
      <c r="W75" s="30">
        <f t="shared" si="1"/>
        <v>2928.19</v>
      </c>
      <c r="X75" s="6">
        <v>2105.9</v>
      </c>
      <c r="Y75" s="7">
        <v>44.9</v>
      </c>
      <c r="Z75" s="8">
        <v>777.39</v>
      </c>
      <c r="AA75" s="4" t="s">
        <v>660</v>
      </c>
      <c r="AB75" s="9">
        <v>1807</v>
      </c>
      <c r="AC75" s="9">
        <v>0</v>
      </c>
      <c r="AD75" s="4" t="s">
        <v>330</v>
      </c>
      <c r="AE75" s="1" t="s">
        <v>330</v>
      </c>
      <c r="AF75" s="4" t="s">
        <v>328</v>
      </c>
      <c r="AG75" s="4" t="s">
        <v>331</v>
      </c>
      <c r="AH75" s="4" t="s">
        <v>328</v>
      </c>
      <c r="AI75" s="4" t="s">
        <v>332</v>
      </c>
      <c r="AJ75" s="4" t="s">
        <v>332</v>
      </c>
      <c r="AK75" s="4" t="s">
        <v>328</v>
      </c>
      <c r="AL75" s="2">
        <f>IF(C75=[1]Лист1!$C72,1,0)</f>
        <v>1</v>
      </c>
      <c r="AM75" s="2">
        <f>IF(C75='2.2'!C73,1,0)</f>
        <v>1</v>
      </c>
      <c r="AN75" s="2">
        <f>IF(C75='2.3'!C73,1,0)</f>
        <v>1</v>
      </c>
      <c r="AO75" s="2">
        <f>IF(C75='2.4'!C74,1,0)</f>
        <v>1</v>
      </c>
      <c r="AP75" s="2">
        <f>IF(C75='2.5'!C75,1,0)</f>
        <v>1</v>
      </c>
      <c r="AQ75" s="2">
        <f>IF(C75='2.6'!C74,1,0)</f>
        <v>1</v>
      </c>
      <c r="AR75" s="2">
        <f>IF(C75='2.7'!C73,1,0)</f>
        <v>1</v>
      </c>
      <c r="AS75" s="2">
        <f>IF(C75='2.8'!C74,1,0)</f>
        <v>1</v>
      </c>
    </row>
    <row r="76" spans="1:45" ht="15" customHeight="1" x14ac:dyDescent="0.25">
      <c r="A76" s="26">
        <v>72</v>
      </c>
      <c r="B76" s="27" t="s">
        <v>561</v>
      </c>
      <c r="C76" s="27" t="s">
        <v>615</v>
      </c>
      <c r="D76" s="38">
        <v>42795</v>
      </c>
      <c r="E76" s="4" t="s">
        <v>326</v>
      </c>
      <c r="F76" s="1">
        <v>42787</v>
      </c>
      <c r="G76" s="4">
        <v>3</v>
      </c>
      <c r="H76" s="1">
        <v>42795</v>
      </c>
      <c r="I76" s="4" t="s">
        <v>572</v>
      </c>
      <c r="J76" s="4" t="s">
        <v>327</v>
      </c>
      <c r="K76" s="5" t="s">
        <v>562</v>
      </c>
      <c r="L76" s="4">
        <v>1953</v>
      </c>
      <c r="M76" s="4">
        <v>1953</v>
      </c>
      <c r="N76" s="4" t="s">
        <v>328</v>
      </c>
      <c r="O76" s="4" t="s">
        <v>329</v>
      </c>
      <c r="P76" s="4">
        <v>4</v>
      </c>
      <c r="Q76" s="4">
        <v>3</v>
      </c>
      <c r="R76" s="4">
        <v>4</v>
      </c>
      <c r="S76" s="4">
        <v>0</v>
      </c>
      <c r="T76" s="4">
        <v>39</v>
      </c>
      <c r="U76" s="4">
        <v>38</v>
      </c>
      <c r="V76" s="4">
        <v>2</v>
      </c>
      <c r="W76" s="30">
        <f t="shared" si="1"/>
        <v>3009.8</v>
      </c>
      <c r="X76" s="6">
        <v>2078.8000000000002</v>
      </c>
      <c r="Y76" s="7">
        <v>125.2</v>
      </c>
      <c r="Z76" s="8">
        <v>805.8</v>
      </c>
      <c r="AA76" s="4" t="s">
        <v>328</v>
      </c>
      <c r="AB76" s="9">
        <v>1240.3</v>
      </c>
      <c r="AC76" s="9">
        <v>0</v>
      </c>
      <c r="AD76" s="4" t="s">
        <v>330</v>
      </c>
      <c r="AE76" s="1" t="s">
        <v>330</v>
      </c>
      <c r="AF76" s="4" t="s">
        <v>328</v>
      </c>
      <c r="AG76" s="4" t="s">
        <v>331</v>
      </c>
      <c r="AH76" s="4" t="s">
        <v>328</v>
      </c>
      <c r="AI76" s="4" t="s">
        <v>332</v>
      </c>
      <c r="AJ76" s="4" t="s">
        <v>332</v>
      </c>
      <c r="AK76" s="4" t="s">
        <v>328</v>
      </c>
      <c r="AL76" s="2">
        <f>IF(C76=[1]Лист1!$C73,1,0)</f>
        <v>1</v>
      </c>
      <c r="AM76" s="2">
        <f>IF(C76='2.2'!C74,1,0)</f>
        <v>1</v>
      </c>
      <c r="AN76" s="2">
        <f>IF(C76='2.3'!C74,1,0)</f>
        <v>1</v>
      </c>
      <c r="AO76" s="2">
        <f>IF(C76='2.4'!C75,1,0)</f>
        <v>1</v>
      </c>
      <c r="AP76" s="2">
        <f>IF(C76='2.5'!C76,1,0)</f>
        <v>1</v>
      </c>
      <c r="AQ76" s="2">
        <f>IF(C76='2.6'!C75,1,0)</f>
        <v>1</v>
      </c>
      <c r="AR76" s="2">
        <f>IF(C76='2.7'!C74,1,0)</f>
        <v>1</v>
      </c>
      <c r="AS76" s="2">
        <f>IF(C76='2.8'!C75,1,0)</f>
        <v>1</v>
      </c>
    </row>
    <row r="77" spans="1:45" ht="15" customHeight="1" x14ac:dyDescent="0.25">
      <c r="A77" s="26">
        <v>73</v>
      </c>
      <c r="B77" s="27" t="s">
        <v>405</v>
      </c>
      <c r="C77" s="27" t="s">
        <v>616</v>
      </c>
      <c r="D77" s="38">
        <v>42491</v>
      </c>
      <c r="E77" s="4" t="s">
        <v>326</v>
      </c>
      <c r="F77" s="1">
        <v>42471</v>
      </c>
      <c r="G77" s="4">
        <v>2</v>
      </c>
      <c r="H77" s="1">
        <v>42491</v>
      </c>
      <c r="I77" s="4" t="s">
        <v>531</v>
      </c>
      <c r="J77" s="4" t="s">
        <v>327</v>
      </c>
      <c r="K77" s="5" t="s">
        <v>443</v>
      </c>
      <c r="L77" s="4">
        <v>1952</v>
      </c>
      <c r="M77" s="4">
        <v>1952</v>
      </c>
      <c r="N77" s="4" t="s">
        <v>328</v>
      </c>
      <c r="O77" s="4" t="s">
        <v>329</v>
      </c>
      <c r="P77" s="4">
        <v>4</v>
      </c>
      <c r="Q77" s="4">
        <v>3</v>
      </c>
      <c r="R77" s="4">
        <v>4</v>
      </c>
      <c r="S77" s="4">
        <v>0</v>
      </c>
      <c r="T77" s="4">
        <v>39</v>
      </c>
      <c r="U77" s="4">
        <v>38</v>
      </c>
      <c r="V77" s="4">
        <v>1</v>
      </c>
      <c r="W77" s="30">
        <f t="shared" si="1"/>
        <v>2964.7999999999997</v>
      </c>
      <c r="X77" s="6">
        <v>2165.1999999999998</v>
      </c>
      <c r="Y77" s="7">
        <v>0</v>
      </c>
      <c r="Z77" s="8">
        <v>799.6</v>
      </c>
      <c r="AA77" s="4" t="s">
        <v>328</v>
      </c>
      <c r="AB77" s="9">
        <v>2154</v>
      </c>
      <c r="AC77" s="9">
        <v>0</v>
      </c>
      <c r="AD77" s="4" t="s">
        <v>330</v>
      </c>
      <c r="AE77" s="1" t="s">
        <v>330</v>
      </c>
      <c r="AF77" s="4" t="s">
        <v>328</v>
      </c>
      <c r="AG77" s="4" t="s">
        <v>331</v>
      </c>
      <c r="AH77" s="4" t="s">
        <v>328</v>
      </c>
      <c r="AI77" s="4" t="s">
        <v>333</v>
      </c>
      <c r="AJ77" s="4" t="s">
        <v>332</v>
      </c>
      <c r="AK77" s="4" t="s">
        <v>328</v>
      </c>
      <c r="AL77" s="2">
        <f>IF(C77=[1]Лист1!$C74,1,0)</f>
        <v>1</v>
      </c>
      <c r="AM77" s="2">
        <f>IF(C77='2.2'!C75,1,0)</f>
        <v>1</v>
      </c>
      <c r="AN77" s="2">
        <f>IF(C77='2.3'!C75,1,0)</f>
        <v>1</v>
      </c>
      <c r="AO77" s="2">
        <f>IF(C77='2.4'!C76,1,0)</f>
        <v>1</v>
      </c>
      <c r="AP77" s="2">
        <f>IF(C77='2.5'!C77,1,0)</f>
        <v>1</v>
      </c>
      <c r="AQ77" s="2">
        <f>IF(C77='2.6'!C76,1,0)</f>
        <v>1</v>
      </c>
      <c r="AR77" s="2">
        <f>IF(C77='2.7'!C75,1,0)</f>
        <v>1</v>
      </c>
      <c r="AS77" s="2">
        <f>IF(C77='2.8'!C76,1,0)</f>
        <v>1</v>
      </c>
    </row>
    <row r="78" spans="1:45" ht="15" customHeight="1" x14ac:dyDescent="0.25">
      <c r="A78" s="26">
        <v>74</v>
      </c>
      <c r="B78" s="43" t="s">
        <v>684</v>
      </c>
      <c r="C78" s="43" t="s">
        <v>685</v>
      </c>
      <c r="D78" s="44" t="s">
        <v>690</v>
      </c>
      <c r="E78" s="45" t="s">
        <v>326</v>
      </c>
      <c r="F78" s="46" t="s">
        <v>690</v>
      </c>
      <c r="G78" s="45" t="s">
        <v>690</v>
      </c>
      <c r="H78" s="46" t="s">
        <v>690</v>
      </c>
      <c r="I78" s="45" t="s">
        <v>690</v>
      </c>
      <c r="J78" s="45" t="s">
        <v>327</v>
      </c>
      <c r="K78" s="47" t="s">
        <v>688</v>
      </c>
      <c r="L78" s="45">
        <v>1987</v>
      </c>
      <c r="M78" s="45">
        <v>1987</v>
      </c>
      <c r="N78" s="45" t="s">
        <v>328</v>
      </c>
      <c r="O78" s="45" t="s">
        <v>329</v>
      </c>
      <c r="P78" s="45">
        <v>9</v>
      </c>
      <c r="Q78" s="45">
        <v>9</v>
      </c>
      <c r="R78" s="45">
        <v>2</v>
      </c>
      <c r="S78" s="45">
        <v>2</v>
      </c>
      <c r="T78" s="45">
        <v>78</v>
      </c>
      <c r="U78" s="45">
        <v>76</v>
      </c>
      <c r="V78" s="45">
        <v>2</v>
      </c>
      <c r="W78" s="30">
        <f t="shared" si="1"/>
        <v>6791.5999999999995</v>
      </c>
      <c r="X78" s="49">
        <v>4127.7</v>
      </c>
      <c r="Y78" s="50">
        <v>940.2</v>
      </c>
      <c r="Z78" s="51">
        <v>1723.7</v>
      </c>
      <c r="AA78" s="45" t="s">
        <v>689</v>
      </c>
      <c r="AB78" s="52">
        <v>2283</v>
      </c>
      <c r="AC78" s="52">
        <v>0</v>
      </c>
      <c r="AD78" s="45" t="s">
        <v>330</v>
      </c>
      <c r="AE78" s="46" t="s">
        <v>330</v>
      </c>
      <c r="AF78" s="45" t="s">
        <v>328</v>
      </c>
      <c r="AG78" s="45" t="s">
        <v>331</v>
      </c>
      <c r="AH78" s="45" t="s">
        <v>328</v>
      </c>
      <c r="AI78" s="45" t="s">
        <v>332</v>
      </c>
      <c r="AJ78" s="45" t="s">
        <v>332</v>
      </c>
      <c r="AK78" s="45" t="s">
        <v>328</v>
      </c>
      <c r="AL78" s="2">
        <f>IF(C78=[1]Лист1!$C75,1,0)</f>
        <v>1</v>
      </c>
      <c r="AM78" s="2">
        <f>IF(C78='2.2'!C76,1,0)</f>
        <v>1</v>
      </c>
      <c r="AN78" s="2">
        <f>IF(C78='2.3'!C76,1,0)</f>
        <v>1</v>
      </c>
      <c r="AO78" s="2">
        <f>IF(C78='2.4'!C77,1,0)</f>
        <v>1</v>
      </c>
      <c r="AP78" s="2">
        <f>IF(C78='2.5'!C78,1,0)</f>
        <v>1</v>
      </c>
      <c r="AQ78" s="2">
        <f>IF(C78='2.6'!C77,1,0)</f>
        <v>1</v>
      </c>
      <c r="AR78" s="2">
        <f>IF(C78='2.7'!C76,1,0)</f>
        <v>1</v>
      </c>
      <c r="AS78" s="2">
        <f>IF(C78='2.8'!C77,1,0)</f>
        <v>1</v>
      </c>
    </row>
    <row r="79" spans="1:45" ht="15" customHeight="1" x14ac:dyDescent="0.25">
      <c r="A79" s="26">
        <v>75</v>
      </c>
      <c r="B79" s="27" t="s">
        <v>563</v>
      </c>
      <c r="C79" s="27" t="s">
        <v>617</v>
      </c>
      <c r="D79" s="38">
        <v>42826</v>
      </c>
      <c r="E79" s="4" t="s">
        <v>326</v>
      </c>
      <c r="F79" s="1">
        <v>42822</v>
      </c>
      <c r="G79" s="4">
        <v>2</v>
      </c>
      <c r="H79" s="1">
        <v>42826</v>
      </c>
      <c r="I79" s="4" t="s">
        <v>573</v>
      </c>
      <c r="J79" s="4" t="s">
        <v>327</v>
      </c>
      <c r="K79" s="5" t="s">
        <v>564</v>
      </c>
      <c r="L79" s="4">
        <v>1989</v>
      </c>
      <c r="M79" s="4">
        <v>1989</v>
      </c>
      <c r="N79" s="4" t="s">
        <v>328</v>
      </c>
      <c r="O79" s="4" t="s">
        <v>329</v>
      </c>
      <c r="P79" s="4">
        <v>9</v>
      </c>
      <c r="Q79" s="4">
        <v>9</v>
      </c>
      <c r="R79" s="4">
        <v>2</v>
      </c>
      <c r="S79" s="4">
        <v>2</v>
      </c>
      <c r="T79" s="4">
        <v>78</v>
      </c>
      <c r="U79" s="4">
        <v>76</v>
      </c>
      <c r="V79" s="4">
        <v>2</v>
      </c>
      <c r="W79" s="30">
        <f t="shared" si="1"/>
        <v>6375.7000000000007</v>
      </c>
      <c r="X79" s="6">
        <v>4165.8</v>
      </c>
      <c r="Y79" s="7">
        <v>893.8</v>
      </c>
      <c r="Z79" s="8">
        <v>1316.1</v>
      </c>
      <c r="AA79" s="4" t="s">
        <v>328</v>
      </c>
      <c r="AB79" s="9">
        <v>0</v>
      </c>
      <c r="AC79" s="9">
        <v>0</v>
      </c>
      <c r="AD79" s="4" t="s">
        <v>330</v>
      </c>
      <c r="AE79" s="1" t="s">
        <v>330</v>
      </c>
      <c r="AF79" s="4" t="s">
        <v>328</v>
      </c>
      <c r="AG79" s="4" t="s">
        <v>331</v>
      </c>
      <c r="AH79" s="4" t="s">
        <v>328</v>
      </c>
      <c r="AI79" s="4" t="s">
        <v>333</v>
      </c>
      <c r="AJ79" s="4" t="s">
        <v>332</v>
      </c>
      <c r="AK79" s="4" t="s">
        <v>328</v>
      </c>
      <c r="AL79" s="2">
        <f>IF(C79=[1]Лист1!$C76,1,0)</f>
        <v>1</v>
      </c>
      <c r="AM79" s="2">
        <f>IF(C79='2.2'!C77,1,0)</f>
        <v>1</v>
      </c>
      <c r="AN79" s="2">
        <f>IF(C79='2.3'!C77,1,0)</f>
        <v>1</v>
      </c>
      <c r="AO79" s="2">
        <f>IF(C79='2.4'!C78,1,0)</f>
        <v>1</v>
      </c>
      <c r="AP79" s="2">
        <f>IF(C79='2.5'!C79,1,0)</f>
        <v>1</v>
      </c>
      <c r="AQ79" s="2">
        <f>IF(C79='2.6'!C78,1,0)</f>
        <v>1</v>
      </c>
      <c r="AR79" s="2">
        <f>IF(C79='2.7'!C77,1,0)</f>
        <v>1</v>
      </c>
      <c r="AS79" s="2">
        <f>IF(C79='2.8'!C78,1,0)</f>
        <v>1</v>
      </c>
    </row>
    <row r="80" spans="1:45" ht="15" customHeight="1" x14ac:dyDescent="0.25">
      <c r="A80" s="26">
        <v>76</v>
      </c>
      <c r="B80" s="27" t="s">
        <v>565</v>
      </c>
      <c r="C80" s="27" t="s">
        <v>618</v>
      </c>
      <c r="D80" s="38">
        <v>42736</v>
      </c>
      <c r="E80" s="4" t="s">
        <v>326</v>
      </c>
      <c r="F80" s="1">
        <v>42724</v>
      </c>
      <c r="G80" s="4">
        <v>2</v>
      </c>
      <c r="H80" s="1">
        <v>42736</v>
      </c>
      <c r="I80" s="4" t="s">
        <v>574</v>
      </c>
      <c r="J80" s="4" t="s">
        <v>327</v>
      </c>
      <c r="K80" s="5" t="s">
        <v>566</v>
      </c>
      <c r="L80" s="4">
        <v>1990</v>
      </c>
      <c r="M80" s="4">
        <v>1990</v>
      </c>
      <c r="N80" s="4" t="s">
        <v>328</v>
      </c>
      <c r="O80" s="4" t="s">
        <v>329</v>
      </c>
      <c r="P80" s="4">
        <v>12</v>
      </c>
      <c r="Q80" s="4">
        <v>12</v>
      </c>
      <c r="R80" s="4">
        <v>2</v>
      </c>
      <c r="S80" s="4">
        <v>2</v>
      </c>
      <c r="T80" s="4">
        <v>89</v>
      </c>
      <c r="U80" s="4">
        <v>87</v>
      </c>
      <c r="V80" s="4">
        <v>2</v>
      </c>
      <c r="W80" s="30">
        <f t="shared" si="1"/>
        <v>8996.14</v>
      </c>
      <c r="X80" s="6">
        <v>5397.54</v>
      </c>
      <c r="Y80" s="7">
        <v>979.3</v>
      </c>
      <c r="Z80" s="8">
        <v>2619.3000000000002</v>
      </c>
      <c r="AA80" s="4" t="s">
        <v>661</v>
      </c>
      <c r="AB80" s="9">
        <v>2421</v>
      </c>
      <c r="AC80" s="9">
        <v>0</v>
      </c>
      <c r="AD80" s="4" t="s">
        <v>330</v>
      </c>
      <c r="AE80" s="1" t="s">
        <v>330</v>
      </c>
      <c r="AF80" s="4" t="s">
        <v>328</v>
      </c>
      <c r="AG80" s="4" t="s">
        <v>331</v>
      </c>
      <c r="AH80" s="4" t="s">
        <v>328</v>
      </c>
      <c r="AI80" s="4" t="s">
        <v>333</v>
      </c>
      <c r="AJ80" s="4" t="s">
        <v>332</v>
      </c>
      <c r="AK80" s="4" t="s">
        <v>328</v>
      </c>
      <c r="AL80" s="2">
        <f>IF(C80=[1]Лист1!$C77,1,0)</f>
        <v>1</v>
      </c>
      <c r="AM80" s="2">
        <f>IF(C80='2.2'!C78,1,0)</f>
        <v>1</v>
      </c>
      <c r="AN80" s="2">
        <f>IF(C80='2.3'!C78,1,0)</f>
        <v>1</v>
      </c>
      <c r="AO80" s="2">
        <f>IF(C80='2.4'!C79,1,0)</f>
        <v>1</v>
      </c>
      <c r="AP80" s="2">
        <f>IF(C80='2.5'!C80,1,0)</f>
        <v>1</v>
      </c>
      <c r="AQ80" s="2">
        <f>IF(C80='2.6'!C79,1,0)</f>
        <v>1</v>
      </c>
      <c r="AR80" s="2">
        <f>IF(C80='2.7'!C78,1,0)</f>
        <v>1</v>
      </c>
      <c r="AS80" s="2">
        <f>IF(C80='2.8'!C79,1,0)</f>
        <v>1</v>
      </c>
    </row>
    <row r="81" spans="1:45" ht="15" customHeight="1" x14ac:dyDescent="0.25">
      <c r="A81" s="26">
        <v>77</v>
      </c>
      <c r="B81" s="27" t="s">
        <v>406</v>
      </c>
      <c r="C81" s="27" t="s">
        <v>619</v>
      </c>
      <c r="D81" s="38">
        <v>42156</v>
      </c>
      <c r="E81" s="4" t="s">
        <v>326</v>
      </c>
      <c r="F81" s="1">
        <v>42132</v>
      </c>
      <c r="G81" s="4">
        <v>2</v>
      </c>
      <c r="H81" s="1">
        <v>42153</v>
      </c>
      <c r="I81" s="4" t="s">
        <v>532</v>
      </c>
      <c r="J81" s="4" t="s">
        <v>327</v>
      </c>
      <c r="K81" s="5" t="s">
        <v>444</v>
      </c>
      <c r="L81" s="4">
        <v>1970</v>
      </c>
      <c r="M81" s="4">
        <v>1970</v>
      </c>
      <c r="N81" s="4" t="s">
        <v>328</v>
      </c>
      <c r="O81" s="4" t="s">
        <v>329</v>
      </c>
      <c r="P81" s="4">
        <v>3</v>
      </c>
      <c r="Q81" s="4">
        <v>3</v>
      </c>
      <c r="R81" s="4">
        <v>3</v>
      </c>
      <c r="S81" s="4">
        <v>0</v>
      </c>
      <c r="T81" s="4">
        <v>36</v>
      </c>
      <c r="U81" s="4">
        <v>36</v>
      </c>
      <c r="V81" s="4">
        <v>0</v>
      </c>
      <c r="W81" s="30">
        <f t="shared" si="1"/>
        <v>2165</v>
      </c>
      <c r="X81" s="6">
        <v>1454.5</v>
      </c>
      <c r="Y81" s="7">
        <v>0</v>
      </c>
      <c r="Z81" s="8">
        <v>710.5</v>
      </c>
      <c r="AA81" s="4" t="s">
        <v>647</v>
      </c>
      <c r="AB81" s="9">
        <v>1880</v>
      </c>
      <c r="AC81" s="9">
        <v>0</v>
      </c>
      <c r="AD81" s="4" t="s">
        <v>330</v>
      </c>
      <c r="AE81" s="1" t="s">
        <v>330</v>
      </c>
      <c r="AF81" s="4" t="s">
        <v>328</v>
      </c>
      <c r="AG81" s="4" t="s">
        <v>331</v>
      </c>
      <c r="AH81" s="4" t="s">
        <v>328</v>
      </c>
      <c r="AI81" s="4" t="s">
        <v>332</v>
      </c>
      <c r="AJ81" s="4" t="s">
        <v>332</v>
      </c>
      <c r="AK81" s="4" t="s">
        <v>328</v>
      </c>
      <c r="AL81" s="2">
        <f>IF(C81=[1]Лист1!$C78,1,0)</f>
        <v>1</v>
      </c>
      <c r="AM81" s="2">
        <f>IF(C81='2.2'!C79,1,0)</f>
        <v>1</v>
      </c>
      <c r="AN81" s="2">
        <f>IF(C81='2.3'!C79,1,0)</f>
        <v>1</v>
      </c>
      <c r="AO81" s="2">
        <f>IF(C81='2.4'!C80,1,0)</f>
        <v>1</v>
      </c>
      <c r="AP81" s="2">
        <f>IF(C81='2.5'!C81,1,0)</f>
        <v>1</v>
      </c>
      <c r="AQ81" s="2">
        <f>IF(C81='2.6'!C80,1,0)</f>
        <v>1</v>
      </c>
      <c r="AR81" s="2">
        <f>IF(C81='2.7'!C79,1,0)</f>
        <v>1</v>
      </c>
      <c r="AS81" s="2">
        <f>IF(C81='2.8'!C80,1,0)</f>
        <v>1</v>
      </c>
    </row>
    <row r="82" spans="1:45" ht="15" customHeight="1" x14ac:dyDescent="0.25">
      <c r="A82" s="26">
        <v>78</v>
      </c>
      <c r="B82" s="27" t="s">
        <v>407</v>
      </c>
      <c r="C82" s="27" t="s">
        <v>620</v>
      </c>
      <c r="D82" s="38">
        <v>42156</v>
      </c>
      <c r="E82" s="4" t="s">
        <v>326</v>
      </c>
      <c r="F82" s="1">
        <v>42132</v>
      </c>
      <c r="G82" s="4">
        <v>2</v>
      </c>
      <c r="H82" s="1">
        <v>42153</v>
      </c>
      <c r="I82" s="4" t="s">
        <v>533</v>
      </c>
      <c r="J82" s="4" t="s">
        <v>327</v>
      </c>
      <c r="K82" s="5" t="s">
        <v>445</v>
      </c>
      <c r="L82" s="4">
        <v>1960</v>
      </c>
      <c r="M82" s="4">
        <v>1960</v>
      </c>
      <c r="N82" s="4" t="s">
        <v>328</v>
      </c>
      <c r="O82" s="4" t="s">
        <v>329</v>
      </c>
      <c r="P82" s="4">
        <v>3</v>
      </c>
      <c r="Q82" s="4">
        <v>3</v>
      </c>
      <c r="R82" s="4">
        <v>2</v>
      </c>
      <c r="S82" s="4">
        <v>0</v>
      </c>
      <c r="T82" s="4">
        <v>24</v>
      </c>
      <c r="U82" s="4">
        <v>24</v>
      </c>
      <c r="V82" s="4">
        <v>0</v>
      </c>
      <c r="W82" s="30">
        <f t="shared" si="1"/>
        <v>1002.7</v>
      </c>
      <c r="X82" s="6">
        <v>932.1</v>
      </c>
      <c r="Y82" s="7">
        <v>0</v>
      </c>
      <c r="Z82" s="8">
        <v>70.599999999999994</v>
      </c>
      <c r="AA82" s="4" t="s">
        <v>643</v>
      </c>
      <c r="AB82" s="9">
        <v>1175</v>
      </c>
      <c r="AC82" s="9">
        <v>0</v>
      </c>
      <c r="AD82" s="4" t="s">
        <v>330</v>
      </c>
      <c r="AE82" s="1" t="s">
        <v>330</v>
      </c>
      <c r="AF82" s="4" t="s">
        <v>328</v>
      </c>
      <c r="AG82" s="4" t="s">
        <v>331</v>
      </c>
      <c r="AH82" s="4" t="s">
        <v>328</v>
      </c>
      <c r="AI82" s="4" t="s">
        <v>332</v>
      </c>
      <c r="AJ82" s="4" t="s">
        <v>332</v>
      </c>
      <c r="AK82" s="4" t="s">
        <v>328</v>
      </c>
      <c r="AL82" s="2">
        <f>IF(C82=[1]Лист1!$C79,1,0)</f>
        <v>1</v>
      </c>
      <c r="AM82" s="2">
        <f>IF(C82='2.2'!C80,1,0)</f>
        <v>1</v>
      </c>
      <c r="AN82" s="2">
        <f>IF(C82='2.3'!C80,1,0)</f>
        <v>1</v>
      </c>
      <c r="AO82" s="2">
        <f>IF(C82='2.4'!C81,1,0)</f>
        <v>1</v>
      </c>
      <c r="AP82" s="2">
        <f>IF(C82='2.5'!C82,1,0)</f>
        <v>1</v>
      </c>
      <c r="AQ82" s="2">
        <f>IF(C82='2.6'!C81,1,0)</f>
        <v>1</v>
      </c>
      <c r="AR82" s="2">
        <f>IF(C82='2.7'!C80,1,0)</f>
        <v>1</v>
      </c>
      <c r="AS82" s="2">
        <f>IF(C82='2.8'!C81,1,0)</f>
        <v>1</v>
      </c>
    </row>
    <row r="83" spans="1:45" ht="15" customHeight="1" x14ac:dyDescent="0.25">
      <c r="A83" s="26">
        <v>79</v>
      </c>
      <c r="B83" s="27" t="s">
        <v>408</v>
      </c>
      <c r="C83" s="27" t="s">
        <v>621</v>
      </c>
      <c r="D83" s="38">
        <v>42064</v>
      </c>
      <c r="E83" s="4" t="s">
        <v>326</v>
      </c>
      <c r="F83" s="1">
        <v>42055</v>
      </c>
      <c r="G83" s="4">
        <v>1</v>
      </c>
      <c r="H83" s="1">
        <v>42063</v>
      </c>
      <c r="I83" s="4" t="s">
        <v>534</v>
      </c>
      <c r="J83" s="4" t="s">
        <v>327</v>
      </c>
      <c r="K83" s="5" t="s">
        <v>446</v>
      </c>
      <c r="L83" s="4">
        <v>1963</v>
      </c>
      <c r="M83" s="4">
        <v>1963</v>
      </c>
      <c r="N83" s="4" t="s">
        <v>328</v>
      </c>
      <c r="O83" s="4" t="s">
        <v>329</v>
      </c>
      <c r="P83" s="4">
        <v>5</v>
      </c>
      <c r="Q83" s="4">
        <v>5</v>
      </c>
      <c r="R83" s="4">
        <v>4</v>
      </c>
      <c r="S83" s="4">
        <v>0</v>
      </c>
      <c r="T83" s="4">
        <v>78</v>
      </c>
      <c r="U83" s="4">
        <v>76</v>
      </c>
      <c r="V83" s="4">
        <v>2</v>
      </c>
      <c r="W83" s="30">
        <f t="shared" si="1"/>
        <v>4144.7000000000007</v>
      </c>
      <c r="X83" s="6">
        <v>2997.4</v>
      </c>
      <c r="Y83" s="7">
        <v>135.30000000000001</v>
      </c>
      <c r="Z83" s="8">
        <v>1012</v>
      </c>
      <c r="AA83" s="4" t="s">
        <v>662</v>
      </c>
      <c r="AB83" s="9">
        <v>2885</v>
      </c>
      <c r="AC83" s="9">
        <v>0</v>
      </c>
      <c r="AD83" s="4" t="s">
        <v>330</v>
      </c>
      <c r="AE83" s="1" t="s">
        <v>330</v>
      </c>
      <c r="AF83" s="4" t="s">
        <v>328</v>
      </c>
      <c r="AG83" s="4" t="s">
        <v>331</v>
      </c>
      <c r="AH83" s="4" t="s">
        <v>328</v>
      </c>
      <c r="AI83" s="4" t="s">
        <v>332</v>
      </c>
      <c r="AJ83" s="4" t="s">
        <v>332</v>
      </c>
      <c r="AK83" s="4" t="s">
        <v>328</v>
      </c>
      <c r="AL83" s="2">
        <f>IF(C83=[1]Лист1!$C80,1,0)</f>
        <v>1</v>
      </c>
      <c r="AM83" s="2">
        <f>IF(C83='2.2'!C81,1,0)</f>
        <v>1</v>
      </c>
      <c r="AN83" s="2">
        <f>IF(C83='2.3'!C81,1,0)</f>
        <v>1</v>
      </c>
      <c r="AO83" s="2">
        <f>IF(C83='2.4'!C82,1,0)</f>
        <v>1</v>
      </c>
      <c r="AP83" s="2">
        <f>IF(C83='2.5'!C83,1,0)</f>
        <v>1</v>
      </c>
      <c r="AQ83" s="2">
        <f>IF(C83='2.6'!C82,1,0)</f>
        <v>1</v>
      </c>
      <c r="AR83" s="2">
        <f>IF(C83='2.7'!C81,1,0)</f>
        <v>1</v>
      </c>
      <c r="AS83" s="2">
        <f>IF(C83='2.8'!C82,1,0)</f>
        <v>1</v>
      </c>
    </row>
    <row r="84" spans="1:45" ht="15" customHeight="1" x14ac:dyDescent="0.25">
      <c r="A84" s="26">
        <v>80</v>
      </c>
      <c r="B84" s="27" t="s">
        <v>409</v>
      </c>
      <c r="C84" s="27" t="s">
        <v>622</v>
      </c>
      <c r="D84" s="38">
        <v>42156</v>
      </c>
      <c r="E84" s="4" t="s">
        <v>326</v>
      </c>
      <c r="F84" s="1">
        <v>42154</v>
      </c>
      <c r="G84" s="4">
        <v>2</v>
      </c>
      <c r="H84" s="1">
        <v>42156</v>
      </c>
      <c r="I84" s="4" t="s">
        <v>535</v>
      </c>
      <c r="J84" s="4" t="s">
        <v>327</v>
      </c>
      <c r="K84" s="5" t="s">
        <v>447</v>
      </c>
      <c r="L84" s="4">
        <v>1964</v>
      </c>
      <c r="M84" s="4">
        <v>1964</v>
      </c>
      <c r="N84" s="4" t="s">
        <v>328</v>
      </c>
      <c r="O84" s="4" t="s">
        <v>329</v>
      </c>
      <c r="P84" s="4">
        <v>5</v>
      </c>
      <c r="Q84" s="4">
        <v>5</v>
      </c>
      <c r="R84" s="4">
        <v>4</v>
      </c>
      <c r="S84" s="4">
        <v>0</v>
      </c>
      <c r="T84" s="4">
        <v>80</v>
      </c>
      <c r="U84" s="4">
        <v>80</v>
      </c>
      <c r="V84" s="4">
        <v>0</v>
      </c>
      <c r="W84" s="30">
        <f t="shared" si="1"/>
        <v>4196.04</v>
      </c>
      <c r="X84" s="6">
        <v>3173.14</v>
      </c>
      <c r="Y84" s="7">
        <v>0</v>
      </c>
      <c r="Z84" s="8">
        <v>1022.9</v>
      </c>
      <c r="AA84" s="4" t="s">
        <v>663</v>
      </c>
      <c r="AB84" s="9">
        <v>3202</v>
      </c>
      <c r="AC84" s="9">
        <v>0</v>
      </c>
      <c r="AD84" s="4" t="s">
        <v>330</v>
      </c>
      <c r="AE84" s="1" t="s">
        <v>330</v>
      </c>
      <c r="AF84" s="4" t="s">
        <v>328</v>
      </c>
      <c r="AG84" s="4" t="s">
        <v>331</v>
      </c>
      <c r="AH84" s="4" t="s">
        <v>328</v>
      </c>
      <c r="AI84" s="4" t="s">
        <v>332</v>
      </c>
      <c r="AJ84" s="4" t="s">
        <v>332</v>
      </c>
      <c r="AK84" s="4" t="s">
        <v>328</v>
      </c>
      <c r="AL84" s="2">
        <f>IF(C84=[1]Лист1!$C81,1,0)</f>
        <v>1</v>
      </c>
      <c r="AM84" s="2">
        <f>IF(C84='2.2'!C82,1,0)</f>
        <v>1</v>
      </c>
      <c r="AN84" s="2">
        <f>IF(C84='2.3'!C82,1,0)</f>
        <v>1</v>
      </c>
      <c r="AO84" s="2">
        <f>IF(C84='2.4'!C83,1,0)</f>
        <v>1</v>
      </c>
      <c r="AP84" s="2">
        <f>IF(C84='2.5'!C84,1,0)</f>
        <v>1</v>
      </c>
      <c r="AQ84" s="2">
        <f>IF(C84='2.6'!C83,1,0)</f>
        <v>1</v>
      </c>
      <c r="AR84" s="2">
        <f>IF(C84='2.7'!C82,1,0)</f>
        <v>1</v>
      </c>
      <c r="AS84" s="2">
        <f>IF(C84='2.8'!C83,1,0)</f>
        <v>1</v>
      </c>
    </row>
    <row r="85" spans="1:45" ht="15" customHeight="1" x14ac:dyDescent="0.25">
      <c r="A85" s="26">
        <v>81</v>
      </c>
      <c r="B85" s="27" t="s">
        <v>410</v>
      </c>
      <c r="C85" s="27" t="s">
        <v>623</v>
      </c>
      <c r="D85" s="38">
        <v>42156</v>
      </c>
      <c r="E85" s="4" t="s">
        <v>326</v>
      </c>
      <c r="F85" s="1">
        <v>42139</v>
      </c>
      <c r="G85" s="4">
        <v>2</v>
      </c>
      <c r="H85" s="1">
        <v>42154</v>
      </c>
      <c r="I85" s="4" t="s">
        <v>536</v>
      </c>
      <c r="J85" s="4" t="s">
        <v>327</v>
      </c>
      <c r="K85" s="5" t="s">
        <v>448</v>
      </c>
      <c r="L85" s="4">
        <v>1962</v>
      </c>
      <c r="M85" s="4">
        <v>1962</v>
      </c>
      <c r="N85" s="4" t="s">
        <v>328</v>
      </c>
      <c r="O85" s="4" t="s">
        <v>329</v>
      </c>
      <c r="P85" s="4">
        <v>5</v>
      </c>
      <c r="Q85" s="4">
        <v>5</v>
      </c>
      <c r="R85" s="4">
        <v>4</v>
      </c>
      <c r="S85" s="4">
        <v>0</v>
      </c>
      <c r="T85" s="4">
        <v>66</v>
      </c>
      <c r="U85" s="4">
        <v>64</v>
      </c>
      <c r="V85" s="4">
        <v>2</v>
      </c>
      <c r="W85" s="30">
        <f t="shared" si="1"/>
        <v>4481.32</v>
      </c>
      <c r="X85" s="6">
        <v>2561</v>
      </c>
      <c r="Y85" s="7">
        <v>944.32</v>
      </c>
      <c r="Z85" s="8">
        <v>976</v>
      </c>
      <c r="AA85" s="4" t="s">
        <v>664</v>
      </c>
      <c r="AB85" s="9">
        <v>2162</v>
      </c>
      <c r="AC85" s="9">
        <v>0</v>
      </c>
      <c r="AD85" s="4" t="s">
        <v>330</v>
      </c>
      <c r="AE85" s="1" t="s">
        <v>330</v>
      </c>
      <c r="AF85" s="4" t="s">
        <v>328</v>
      </c>
      <c r="AG85" s="4" t="s">
        <v>331</v>
      </c>
      <c r="AH85" s="4" t="s">
        <v>328</v>
      </c>
      <c r="AI85" s="4" t="s">
        <v>332</v>
      </c>
      <c r="AJ85" s="4" t="s">
        <v>332</v>
      </c>
      <c r="AK85" s="4" t="s">
        <v>328</v>
      </c>
      <c r="AL85" s="2">
        <f>IF(C85=[1]Лист1!$C82,1,0)</f>
        <v>1</v>
      </c>
      <c r="AM85" s="2">
        <f>IF(C85='2.2'!C83,1,0)</f>
        <v>1</v>
      </c>
      <c r="AN85" s="2">
        <f>IF(C85='2.3'!C83,1,0)</f>
        <v>1</v>
      </c>
      <c r="AO85" s="2">
        <f>IF(C85='2.4'!C84,1,0)</f>
        <v>1</v>
      </c>
      <c r="AP85" s="2">
        <f>IF(C85='2.5'!C85,1,0)</f>
        <v>1</v>
      </c>
      <c r="AQ85" s="2">
        <f>IF(C85='2.6'!C84,1,0)</f>
        <v>1</v>
      </c>
      <c r="AR85" s="2">
        <f>IF(C85='2.7'!C83,1,0)</f>
        <v>1</v>
      </c>
      <c r="AS85" s="2">
        <f>IF(C85='2.8'!C84,1,0)</f>
        <v>1</v>
      </c>
    </row>
    <row r="86" spans="1:45" ht="15" customHeight="1" x14ac:dyDescent="0.25">
      <c r="A86" s="26">
        <v>82</v>
      </c>
      <c r="B86" s="27" t="s">
        <v>567</v>
      </c>
      <c r="C86" s="27" t="s">
        <v>624</v>
      </c>
      <c r="D86" s="38">
        <v>42736</v>
      </c>
      <c r="E86" s="4" t="s">
        <v>326</v>
      </c>
      <c r="F86" s="1">
        <v>42731</v>
      </c>
      <c r="G86" s="4">
        <v>2</v>
      </c>
      <c r="H86" s="1">
        <v>42736</v>
      </c>
      <c r="I86" s="4" t="s">
        <v>575</v>
      </c>
      <c r="J86" s="4" t="s">
        <v>327</v>
      </c>
      <c r="K86" s="5" t="s">
        <v>568</v>
      </c>
      <c r="L86" s="4">
        <v>1963</v>
      </c>
      <c r="M86" s="4">
        <v>1963</v>
      </c>
      <c r="N86" s="4" t="s">
        <v>328</v>
      </c>
      <c r="O86" s="4" t="s">
        <v>329</v>
      </c>
      <c r="P86" s="4">
        <v>5</v>
      </c>
      <c r="Q86" s="4">
        <v>5</v>
      </c>
      <c r="R86" s="4">
        <v>4</v>
      </c>
      <c r="S86" s="4">
        <v>0</v>
      </c>
      <c r="T86" s="4">
        <v>77</v>
      </c>
      <c r="U86" s="4">
        <v>76</v>
      </c>
      <c r="V86" s="4">
        <v>1</v>
      </c>
      <c r="W86" s="30">
        <f t="shared" si="1"/>
        <v>4061.7999999999997</v>
      </c>
      <c r="X86" s="6">
        <v>3081.2</v>
      </c>
      <c r="Y86" s="7">
        <v>113.6</v>
      </c>
      <c r="Z86" s="8">
        <v>867</v>
      </c>
      <c r="AA86" s="4" t="s">
        <v>328</v>
      </c>
      <c r="AB86" s="9">
        <v>3847.1</v>
      </c>
      <c r="AC86" s="9">
        <v>0</v>
      </c>
      <c r="AD86" s="4" t="s">
        <v>330</v>
      </c>
      <c r="AE86" s="1" t="s">
        <v>330</v>
      </c>
      <c r="AF86" s="4" t="s">
        <v>328</v>
      </c>
      <c r="AG86" s="4" t="s">
        <v>331</v>
      </c>
      <c r="AH86" s="4" t="s">
        <v>328</v>
      </c>
      <c r="AI86" s="4" t="s">
        <v>333</v>
      </c>
      <c r="AJ86" s="4" t="s">
        <v>332</v>
      </c>
      <c r="AK86" s="4" t="s">
        <v>328</v>
      </c>
      <c r="AL86" s="2">
        <f>IF(C86=[1]Лист1!$C83,1,0)</f>
        <v>1</v>
      </c>
      <c r="AM86" s="2">
        <f>IF(C86='2.2'!C84,1,0)</f>
        <v>1</v>
      </c>
      <c r="AN86" s="2">
        <f>IF(C86='2.3'!C84,1,0)</f>
        <v>1</v>
      </c>
      <c r="AO86" s="2">
        <f>IF(C86='2.4'!C85,1,0)</f>
        <v>1</v>
      </c>
      <c r="AP86" s="2">
        <f>IF(C86='2.5'!C86,1,0)</f>
        <v>1</v>
      </c>
      <c r="AQ86" s="2">
        <f>IF(C86='2.6'!C85,1,0)</f>
        <v>1</v>
      </c>
      <c r="AR86" s="2">
        <f>IF(C86='2.7'!C84,1,0)</f>
        <v>1</v>
      </c>
      <c r="AS86" s="2">
        <f>IF(C86='2.8'!C85,1,0)</f>
        <v>1</v>
      </c>
    </row>
    <row r="87" spans="1:45" ht="15" customHeight="1" x14ac:dyDescent="0.25">
      <c r="A87" s="26">
        <v>83</v>
      </c>
      <c r="B87" s="27" t="s">
        <v>551</v>
      </c>
      <c r="C87" s="27" t="s">
        <v>625</v>
      </c>
      <c r="D87" s="38">
        <v>42887</v>
      </c>
      <c r="E87" s="4" t="s">
        <v>326</v>
      </c>
      <c r="F87" s="1">
        <v>42867</v>
      </c>
      <c r="G87" s="4">
        <v>2</v>
      </c>
      <c r="H87" s="1">
        <v>42887</v>
      </c>
      <c r="I87" s="4" t="s">
        <v>552</v>
      </c>
      <c r="J87" s="4" t="s">
        <v>327</v>
      </c>
      <c r="K87" s="5" t="s">
        <v>553</v>
      </c>
      <c r="L87" s="4">
        <v>1985</v>
      </c>
      <c r="M87" s="4">
        <v>1985</v>
      </c>
      <c r="N87" s="4" t="s">
        <v>328</v>
      </c>
      <c r="O87" s="4" t="s">
        <v>329</v>
      </c>
      <c r="P87" s="4">
        <v>9</v>
      </c>
      <c r="Q87" s="4">
        <v>9</v>
      </c>
      <c r="R87" s="4">
        <v>6</v>
      </c>
      <c r="S87" s="4">
        <v>6</v>
      </c>
      <c r="T87" s="4">
        <v>212</v>
      </c>
      <c r="U87" s="4">
        <v>212</v>
      </c>
      <c r="V87" s="4">
        <v>0</v>
      </c>
      <c r="W87" s="30">
        <f t="shared" si="1"/>
        <v>14368.8</v>
      </c>
      <c r="X87" s="6">
        <v>11398.1</v>
      </c>
      <c r="Y87" s="7">
        <v>0</v>
      </c>
      <c r="Z87" s="8">
        <v>2970.7</v>
      </c>
      <c r="AA87" s="4" t="s">
        <v>328</v>
      </c>
      <c r="AB87" s="9">
        <v>5961</v>
      </c>
      <c r="AC87" s="9">
        <v>0</v>
      </c>
      <c r="AD87" s="4" t="s">
        <v>330</v>
      </c>
      <c r="AE87" s="1" t="s">
        <v>330</v>
      </c>
      <c r="AF87" s="4" t="s">
        <v>328</v>
      </c>
      <c r="AG87" s="4" t="s">
        <v>331</v>
      </c>
      <c r="AH87" s="4" t="s">
        <v>328</v>
      </c>
      <c r="AI87" s="4" t="s">
        <v>333</v>
      </c>
      <c r="AJ87" s="4" t="s">
        <v>332</v>
      </c>
      <c r="AK87" s="4" t="s">
        <v>328</v>
      </c>
      <c r="AL87" s="2">
        <f>IF(C87=[1]Лист1!$C84,1,0)</f>
        <v>1</v>
      </c>
      <c r="AM87" s="2">
        <f>IF(C87='2.2'!C85,1,0)</f>
        <v>1</v>
      </c>
      <c r="AN87" s="2">
        <f>IF(C87='2.3'!C85,1,0)</f>
        <v>1</v>
      </c>
      <c r="AO87" s="2">
        <f>IF(C87='2.4'!C86,1,0)</f>
        <v>1</v>
      </c>
      <c r="AP87" s="2">
        <f>IF(C87='2.5'!C87,1,0)</f>
        <v>1</v>
      </c>
      <c r="AQ87" s="2">
        <f>IF(C87='2.6'!C86,1,0)</f>
        <v>1</v>
      </c>
      <c r="AR87" s="2">
        <f>IF(C87='2.7'!C85,1,0)</f>
        <v>1</v>
      </c>
      <c r="AS87" s="2">
        <f>IF(C87='2.8'!C86,1,0)</f>
        <v>1</v>
      </c>
    </row>
    <row r="88" spans="1:45" ht="15" customHeight="1" x14ac:dyDescent="0.25">
      <c r="A88" s="26">
        <v>84</v>
      </c>
      <c r="B88" s="27" t="s">
        <v>896</v>
      </c>
      <c r="C88" s="27" t="s">
        <v>897</v>
      </c>
      <c r="D88" s="38">
        <v>42795</v>
      </c>
      <c r="E88" s="4" t="s">
        <v>326</v>
      </c>
      <c r="F88" s="1">
        <v>42785</v>
      </c>
      <c r="G88" s="4">
        <v>2</v>
      </c>
      <c r="H88" s="1">
        <v>42790</v>
      </c>
      <c r="I88" s="4" t="s">
        <v>898</v>
      </c>
      <c r="J88" s="4" t="s">
        <v>327</v>
      </c>
      <c r="K88" s="5" t="s">
        <v>899</v>
      </c>
      <c r="L88" s="4">
        <v>1963</v>
      </c>
      <c r="M88" s="4">
        <v>1963</v>
      </c>
      <c r="N88" s="4" t="s">
        <v>328</v>
      </c>
      <c r="O88" s="4" t="s">
        <v>329</v>
      </c>
      <c r="P88" s="4">
        <v>4</v>
      </c>
      <c r="Q88" s="4">
        <v>4</v>
      </c>
      <c r="R88" s="4">
        <v>4</v>
      </c>
      <c r="S88" s="4">
        <v>0</v>
      </c>
      <c r="T88" s="4">
        <v>57</v>
      </c>
      <c r="U88" s="4">
        <v>56</v>
      </c>
      <c r="V88" s="4">
        <v>1</v>
      </c>
      <c r="W88" s="30">
        <f t="shared" si="1"/>
        <v>2991.9</v>
      </c>
      <c r="X88" s="6">
        <v>2196.1</v>
      </c>
      <c r="Y88" s="7">
        <v>346.8</v>
      </c>
      <c r="Z88" s="8">
        <v>449</v>
      </c>
      <c r="AA88" s="4" t="s">
        <v>900</v>
      </c>
      <c r="AB88" s="9">
        <v>3265</v>
      </c>
      <c r="AC88" s="9">
        <v>0</v>
      </c>
      <c r="AD88" s="4" t="s">
        <v>330</v>
      </c>
      <c r="AE88" s="1" t="s">
        <v>330</v>
      </c>
      <c r="AF88" s="4" t="s">
        <v>328</v>
      </c>
      <c r="AG88" s="4" t="s">
        <v>331</v>
      </c>
      <c r="AH88" s="4" t="s">
        <v>328</v>
      </c>
      <c r="AI88" s="4" t="s">
        <v>333</v>
      </c>
      <c r="AJ88" s="4" t="s">
        <v>332</v>
      </c>
      <c r="AK88" s="4" t="s">
        <v>328</v>
      </c>
      <c r="AL88" s="2">
        <f>IF(C88=[1]Лист1!$C85,1,0)</f>
        <v>1</v>
      </c>
      <c r="AM88" s="2">
        <f>IF(C88='2.2'!C86,1,0)</f>
        <v>1</v>
      </c>
      <c r="AN88" s="2">
        <f>IF(C88='2.3'!C86,1,0)</f>
        <v>1</v>
      </c>
      <c r="AO88" s="2">
        <f>IF(C88='2.4'!C87,1,0)</f>
        <v>1</v>
      </c>
      <c r="AP88" s="2">
        <f>IF(C88='2.5'!C88,1,0)</f>
        <v>1</v>
      </c>
      <c r="AQ88" s="2">
        <f>IF(C88='2.6'!C87,1,0)</f>
        <v>1</v>
      </c>
      <c r="AR88" s="2">
        <f>IF(C88='2.7'!C86,1,0)</f>
        <v>1</v>
      </c>
      <c r="AS88" s="2">
        <f>IF(C88='2.8'!C87,1,0)</f>
        <v>1</v>
      </c>
    </row>
    <row r="89" spans="1:45" ht="15" customHeight="1" x14ac:dyDescent="0.25">
      <c r="A89" s="26">
        <v>85</v>
      </c>
      <c r="B89" s="27" t="s">
        <v>901</v>
      </c>
      <c r="C89" s="27" t="s">
        <v>902</v>
      </c>
      <c r="D89" s="38">
        <v>42064</v>
      </c>
      <c r="E89" s="4" t="s">
        <v>326</v>
      </c>
      <c r="F89" s="1">
        <v>42003</v>
      </c>
      <c r="G89" s="4">
        <v>1</v>
      </c>
      <c r="H89" s="1">
        <v>42063</v>
      </c>
      <c r="I89" s="4" t="s">
        <v>903</v>
      </c>
      <c r="J89" s="4" t="s">
        <v>327</v>
      </c>
      <c r="K89" s="5" t="s">
        <v>904</v>
      </c>
      <c r="L89" s="4">
        <v>1961</v>
      </c>
      <c r="M89" s="4">
        <v>1961</v>
      </c>
      <c r="N89" s="4" t="s">
        <v>328</v>
      </c>
      <c r="O89" s="4" t="s">
        <v>329</v>
      </c>
      <c r="P89" s="4">
        <v>4</v>
      </c>
      <c r="Q89" s="4">
        <v>4</v>
      </c>
      <c r="R89" s="4">
        <v>4</v>
      </c>
      <c r="S89" s="4">
        <v>0</v>
      </c>
      <c r="T89" s="4">
        <v>64</v>
      </c>
      <c r="U89" s="4">
        <v>64</v>
      </c>
      <c r="V89" s="4">
        <v>0</v>
      </c>
      <c r="W89" s="30">
        <f t="shared" si="1"/>
        <v>3486.6</v>
      </c>
      <c r="X89" s="6">
        <v>2528</v>
      </c>
      <c r="Y89" s="7">
        <v>0</v>
      </c>
      <c r="Z89" s="8">
        <v>958.6</v>
      </c>
      <c r="AA89" s="4" t="s">
        <v>905</v>
      </c>
      <c r="AB89" s="9">
        <v>2750</v>
      </c>
      <c r="AC89" s="9">
        <v>0</v>
      </c>
      <c r="AD89" s="4" t="s">
        <v>330</v>
      </c>
      <c r="AE89" s="1" t="s">
        <v>330</v>
      </c>
      <c r="AF89" s="4" t="s">
        <v>328</v>
      </c>
      <c r="AG89" s="4" t="s">
        <v>331</v>
      </c>
      <c r="AH89" s="4" t="s">
        <v>328</v>
      </c>
      <c r="AI89" s="4" t="s">
        <v>333</v>
      </c>
      <c r="AJ89" s="4" t="s">
        <v>332</v>
      </c>
      <c r="AK89" s="4" t="s">
        <v>328</v>
      </c>
      <c r="AL89" s="2">
        <f>IF(C89=[1]Лист1!$C86,1,0)</f>
        <v>1</v>
      </c>
      <c r="AM89" s="2">
        <f>IF(C89='2.2'!C87,1,0)</f>
        <v>1</v>
      </c>
      <c r="AN89" s="2">
        <f>IF(C89='2.3'!C87,1,0)</f>
        <v>1</v>
      </c>
      <c r="AO89" s="2">
        <f>IF(C89='2.4'!C88,1,0)</f>
        <v>1</v>
      </c>
      <c r="AP89" s="2">
        <f>IF(C89='2.5'!C89,1,0)</f>
        <v>1</v>
      </c>
      <c r="AQ89" s="2">
        <f>IF(C89='2.6'!C88,1,0)</f>
        <v>1</v>
      </c>
      <c r="AR89" s="2">
        <f>IF(C89='2.7'!C87,1,0)</f>
        <v>1</v>
      </c>
      <c r="AS89" s="2">
        <f>IF(C89='2.8'!C88,1,0)</f>
        <v>1</v>
      </c>
    </row>
    <row r="90" spans="1:45" ht="15" customHeight="1" x14ac:dyDescent="0.25">
      <c r="A90" s="26">
        <v>86</v>
      </c>
      <c r="B90" s="27" t="s">
        <v>906</v>
      </c>
      <c r="C90" s="27" t="s">
        <v>907</v>
      </c>
      <c r="D90" s="38">
        <v>42370</v>
      </c>
      <c r="E90" s="4" t="s">
        <v>326</v>
      </c>
      <c r="F90" s="1">
        <v>42247</v>
      </c>
      <c r="G90" s="4">
        <v>2</v>
      </c>
      <c r="H90" s="1">
        <v>42247</v>
      </c>
      <c r="I90" s="4" t="s">
        <v>908</v>
      </c>
      <c r="J90" s="4" t="s">
        <v>327</v>
      </c>
      <c r="K90" s="5" t="s">
        <v>909</v>
      </c>
      <c r="L90" s="4">
        <v>1961</v>
      </c>
      <c r="M90" s="4">
        <v>1961</v>
      </c>
      <c r="N90" s="4" t="s">
        <v>328</v>
      </c>
      <c r="O90" s="4" t="s">
        <v>329</v>
      </c>
      <c r="P90" s="4">
        <v>4</v>
      </c>
      <c r="Q90" s="4">
        <v>4</v>
      </c>
      <c r="R90" s="4">
        <v>4</v>
      </c>
      <c r="S90" s="4">
        <v>0</v>
      </c>
      <c r="T90" s="4">
        <v>49</v>
      </c>
      <c r="U90" s="4">
        <v>48</v>
      </c>
      <c r="V90" s="4">
        <v>1</v>
      </c>
      <c r="W90" s="30">
        <f t="shared" si="1"/>
        <v>2922.3999999999996</v>
      </c>
      <c r="X90" s="6">
        <v>1896.2</v>
      </c>
      <c r="Y90" s="7">
        <v>661</v>
      </c>
      <c r="Z90" s="8">
        <v>365.2</v>
      </c>
      <c r="AA90" s="4" t="s">
        <v>910</v>
      </c>
      <c r="AB90" s="9">
        <v>2888</v>
      </c>
      <c r="AC90" s="9">
        <v>0</v>
      </c>
      <c r="AD90" s="4" t="s">
        <v>330</v>
      </c>
      <c r="AE90" s="1" t="s">
        <v>330</v>
      </c>
      <c r="AF90" s="4" t="s">
        <v>328</v>
      </c>
      <c r="AG90" s="4" t="s">
        <v>331</v>
      </c>
      <c r="AH90" s="4" t="s">
        <v>328</v>
      </c>
      <c r="AI90" s="4" t="s">
        <v>333</v>
      </c>
      <c r="AJ90" s="4" t="s">
        <v>332</v>
      </c>
      <c r="AK90" s="4" t="s">
        <v>328</v>
      </c>
      <c r="AL90" s="2">
        <f>IF(C90=[1]Лист1!$C87,1,0)</f>
        <v>1</v>
      </c>
      <c r="AM90" s="2">
        <f>IF(C90='2.2'!C88,1,0)</f>
        <v>1</v>
      </c>
      <c r="AN90" s="2">
        <f>IF(C90='2.3'!C88,1,0)</f>
        <v>1</v>
      </c>
      <c r="AO90" s="2">
        <f>IF(C90='2.4'!C89,1,0)</f>
        <v>1</v>
      </c>
      <c r="AP90" s="2">
        <f>IF(C90='2.5'!C90,1,0)</f>
        <v>1</v>
      </c>
      <c r="AQ90" s="2">
        <f>IF(C90='2.6'!C89,1,0)</f>
        <v>1</v>
      </c>
      <c r="AR90" s="2">
        <f>IF(C90='2.7'!C88,1,0)</f>
        <v>1</v>
      </c>
      <c r="AS90" s="2">
        <f>IF(C90='2.8'!C89,1,0)</f>
        <v>1</v>
      </c>
    </row>
    <row r="91" spans="1:45" ht="15" customHeight="1" x14ac:dyDescent="0.25">
      <c r="A91" s="26">
        <v>87</v>
      </c>
      <c r="B91" s="27" t="s">
        <v>911</v>
      </c>
      <c r="C91" s="27" t="s">
        <v>912</v>
      </c>
      <c r="D91" s="38">
        <v>42795</v>
      </c>
      <c r="E91" s="4" t="s">
        <v>326</v>
      </c>
      <c r="F91" s="1">
        <v>42785</v>
      </c>
      <c r="G91" s="4">
        <v>2</v>
      </c>
      <c r="H91" s="1">
        <v>42790</v>
      </c>
      <c r="I91" s="4" t="s">
        <v>913</v>
      </c>
      <c r="J91" s="4" t="s">
        <v>327</v>
      </c>
      <c r="K91" s="5" t="s">
        <v>914</v>
      </c>
      <c r="L91" s="4">
        <v>1961</v>
      </c>
      <c r="M91" s="4">
        <v>1961</v>
      </c>
      <c r="N91" s="4" t="s">
        <v>328</v>
      </c>
      <c r="O91" s="4" t="s">
        <v>329</v>
      </c>
      <c r="P91" s="4">
        <v>4</v>
      </c>
      <c r="Q91" s="4">
        <v>4</v>
      </c>
      <c r="R91" s="4">
        <v>3</v>
      </c>
      <c r="S91" s="4">
        <v>0</v>
      </c>
      <c r="T91" s="4">
        <v>48</v>
      </c>
      <c r="U91" s="4">
        <v>48</v>
      </c>
      <c r="V91" s="4">
        <v>0</v>
      </c>
      <c r="W91" s="30">
        <f t="shared" si="1"/>
        <v>2746.3999999999996</v>
      </c>
      <c r="X91" s="6">
        <v>1996.1</v>
      </c>
      <c r="Y91" s="7">
        <v>0</v>
      </c>
      <c r="Z91" s="8">
        <v>750.3</v>
      </c>
      <c r="AA91" s="4" t="s">
        <v>915</v>
      </c>
      <c r="AB91" s="9">
        <v>2014</v>
      </c>
      <c r="AC91" s="9">
        <v>0</v>
      </c>
      <c r="AD91" s="4" t="s">
        <v>330</v>
      </c>
      <c r="AE91" s="1" t="s">
        <v>330</v>
      </c>
      <c r="AF91" s="4" t="s">
        <v>328</v>
      </c>
      <c r="AG91" s="4" t="s">
        <v>331</v>
      </c>
      <c r="AH91" s="4" t="s">
        <v>328</v>
      </c>
      <c r="AI91" s="4" t="s">
        <v>333</v>
      </c>
      <c r="AJ91" s="4" t="s">
        <v>332</v>
      </c>
      <c r="AK91" s="4" t="s">
        <v>328</v>
      </c>
      <c r="AL91" s="2">
        <f>IF(C91=[1]Лист1!$C88,1,0)</f>
        <v>1</v>
      </c>
      <c r="AM91" s="2">
        <f>IF(C91='2.2'!C89,1,0)</f>
        <v>1</v>
      </c>
      <c r="AN91" s="2">
        <f>IF(C91='2.3'!C89,1,0)</f>
        <v>1</v>
      </c>
      <c r="AO91" s="2">
        <f>IF(C91='2.4'!C90,1,0)</f>
        <v>1</v>
      </c>
      <c r="AP91" s="2">
        <f>IF(C91='2.5'!C91,1,0)</f>
        <v>1</v>
      </c>
      <c r="AQ91" s="2">
        <f>IF(C91='2.6'!C90,1,0)</f>
        <v>1</v>
      </c>
      <c r="AR91" s="2">
        <f>IF(C91='2.7'!C89,1,0)</f>
        <v>1</v>
      </c>
      <c r="AS91" s="2">
        <f>IF(C91='2.8'!C90,1,0)</f>
        <v>1</v>
      </c>
    </row>
    <row r="92" spans="1:45" ht="15" customHeight="1" x14ac:dyDescent="0.25">
      <c r="A92" s="26">
        <v>88</v>
      </c>
      <c r="B92" s="27" t="s">
        <v>916</v>
      </c>
      <c r="C92" s="27" t="s">
        <v>917</v>
      </c>
      <c r="D92" s="38">
        <v>42156</v>
      </c>
      <c r="E92" s="4" t="s">
        <v>326</v>
      </c>
      <c r="F92" s="1">
        <v>42154</v>
      </c>
      <c r="G92" s="4">
        <v>1</v>
      </c>
      <c r="H92" s="1">
        <v>42156</v>
      </c>
      <c r="I92" s="4" t="s">
        <v>918</v>
      </c>
      <c r="J92" s="4" t="s">
        <v>327</v>
      </c>
      <c r="K92" s="5" t="s">
        <v>919</v>
      </c>
      <c r="L92" s="4">
        <v>1942</v>
      </c>
      <c r="M92" s="4">
        <v>1942</v>
      </c>
      <c r="N92" s="4" t="s">
        <v>328</v>
      </c>
      <c r="O92" s="4" t="s">
        <v>329</v>
      </c>
      <c r="P92" s="4">
        <v>3</v>
      </c>
      <c r="Q92" s="4">
        <v>3</v>
      </c>
      <c r="R92" s="4">
        <v>2</v>
      </c>
      <c r="S92" s="4">
        <v>0</v>
      </c>
      <c r="T92" s="4">
        <v>18</v>
      </c>
      <c r="U92" s="4">
        <v>18</v>
      </c>
      <c r="V92" s="4">
        <v>0</v>
      </c>
      <c r="W92" s="30">
        <f t="shared" si="1"/>
        <v>1123.5</v>
      </c>
      <c r="X92" s="6">
        <v>1044.8</v>
      </c>
      <c r="Y92" s="7">
        <v>0</v>
      </c>
      <c r="Z92" s="8">
        <v>78.7</v>
      </c>
      <c r="AA92" s="4" t="s">
        <v>920</v>
      </c>
      <c r="AB92" s="9">
        <v>1196</v>
      </c>
      <c r="AC92" s="9">
        <v>0</v>
      </c>
      <c r="AD92" s="4" t="s">
        <v>330</v>
      </c>
      <c r="AE92" s="1" t="s">
        <v>330</v>
      </c>
      <c r="AF92" s="4" t="s">
        <v>328</v>
      </c>
      <c r="AG92" s="4" t="s">
        <v>331</v>
      </c>
      <c r="AH92" s="4" t="s">
        <v>328</v>
      </c>
      <c r="AI92" s="4" t="s">
        <v>333</v>
      </c>
      <c r="AJ92" s="4" t="s">
        <v>332</v>
      </c>
      <c r="AK92" s="4" t="s">
        <v>328</v>
      </c>
      <c r="AL92" s="2">
        <f>IF(C92=[1]Лист1!$C89,1,0)</f>
        <v>1</v>
      </c>
      <c r="AM92" s="2">
        <f>IF(C92='2.2'!C90,1,0)</f>
        <v>1</v>
      </c>
      <c r="AN92" s="2">
        <f>IF(C92='2.3'!C90,1,0)</f>
        <v>1</v>
      </c>
      <c r="AO92" s="2">
        <f>IF(C92='2.4'!C91,1,0)</f>
        <v>1</v>
      </c>
      <c r="AP92" s="2">
        <f>IF(C92='2.5'!C92,1,0)</f>
        <v>1</v>
      </c>
      <c r="AQ92" s="2">
        <f>IF(C92='2.6'!C91,1,0)</f>
        <v>1</v>
      </c>
      <c r="AR92" s="2">
        <f>IF(C92='2.7'!C90,1,0)</f>
        <v>1</v>
      </c>
      <c r="AS92" s="2">
        <f>IF(C92='2.8'!C91,1,0)</f>
        <v>1</v>
      </c>
    </row>
    <row r="93" spans="1:45" ht="15" customHeight="1" x14ac:dyDescent="0.25">
      <c r="A93" s="26">
        <v>89</v>
      </c>
      <c r="B93" s="27" t="s">
        <v>921</v>
      </c>
      <c r="C93" s="27" t="s">
        <v>922</v>
      </c>
      <c r="D93" s="38">
        <v>42156</v>
      </c>
      <c r="E93" s="4" t="s">
        <v>326</v>
      </c>
      <c r="F93" s="1">
        <v>42132</v>
      </c>
      <c r="G93" s="4">
        <v>2</v>
      </c>
      <c r="H93" s="1">
        <v>42146</v>
      </c>
      <c r="I93" s="4" t="s">
        <v>1031</v>
      </c>
      <c r="J93" s="4" t="s">
        <v>327</v>
      </c>
      <c r="K93" s="5" t="s">
        <v>1032</v>
      </c>
      <c r="L93" s="4">
        <v>1966</v>
      </c>
      <c r="M93" s="4">
        <v>1966</v>
      </c>
      <c r="N93" s="4" t="s">
        <v>328</v>
      </c>
      <c r="O93" s="4" t="s">
        <v>329</v>
      </c>
      <c r="P93" s="4">
        <v>5</v>
      </c>
      <c r="Q93" s="4">
        <v>5</v>
      </c>
      <c r="R93" s="4">
        <v>4</v>
      </c>
      <c r="S93" s="4">
        <v>0</v>
      </c>
      <c r="T93" s="4">
        <v>80</v>
      </c>
      <c r="U93" s="4">
        <v>80</v>
      </c>
      <c r="V93" s="4">
        <v>0</v>
      </c>
      <c r="W93" s="30">
        <f t="shared" si="1"/>
        <v>3783.7000000000003</v>
      </c>
      <c r="X93" s="6">
        <v>2864.3</v>
      </c>
      <c r="Y93" s="7">
        <v>0</v>
      </c>
      <c r="Z93" s="8">
        <v>919.4</v>
      </c>
      <c r="AA93" s="4" t="s">
        <v>1033</v>
      </c>
      <c r="AB93" s="9">
        <v>3336</v>
      </c>
      <c r="AC93" s="9">
        <v>0</v>
      </c>
      <c r="AD93" s="4" t="s">
        <v>330</v>
      </c>
      <c r="AE93" s="1" t="s">
        <v>330</v>
      </c>
      <c r="AF93" s="4" t="s">
        <v>328</v>
      </c>
      <c r="AG93" s="4" t="s">
        <v>331</v>
      </c>
      <c r="AH93" s="4" t="s">
        <v>328</v>
      </c>
      <c r="AI93" s="4" t="s">
        <v>333</v>
      </c>
      <c r="AJ93" s="4" t="s">
        <v>332</v>
      </c>
      <c r="AK93" s="4" t="s">
        <v>328</v>
      </c>
      <c r="AL93" s="2">
        <f>IF(C93=[1]Лист1!$C90,1,0)</f>
        <v>1</v>
      </c>
      <c r="AM93" s="2">
        <f>IF(C93='2.2'!C91,1,0)</f>
        <v>1</v>
      </c>
      <c r="AN93" s="2">
        <f>IF(C93='2.3'!C91,1,0)</f>
        <v>1</v>
      </c>
      <c r="AO93" s="2">
        <f>IF(C93='2.4'!C92,1,0)</f>
        <v>1</v>
      </c>
      <c r="AP93" s="2">
        <f>IF(C93='2.5'!C93,1,0)</f>
        <v>1</v>
      </c>
      <c r="AQ93" s="2">
        <f>IF(C93='2.6'!C92,1,0)</f>
        <v>1</v>
      </c>
      <c r="AR93" s="2">
        <f>IF(C93='2.7'!C91,1,0)</f>
        <v>1</v>
      </c>
      <c r="AS93" s="2">
        <f>IF(C93='2.8'!C92,1,0)</f>
        <v>1</v>
      </c>
    </row>
    <row r="94" spans="1:45" ht="15" customHeight="1" x14ac:dyDescent="0.25">
      <c r="A94" s="26">
        <v>90</v>
      </c>
      <c r="B94" s="27" t="s">
        <v>923</v>
      </c>
      <c r="C94" s="27" t="s">
        <v>924</v>
      </c>
      <c r="D94" s="38">
        <v>42156</v>
      </c>
      <c r="E94" s="4" t="s">
        <v>326</v>
      </c>
      <c r="F94" s="1">
        <v>42132</v>
      </c>
      <c r="G94" s="4">
        <v>2</v>
      </c>
      <c r="H94" s="1">
        <v>42153</v>
      </c>
      <c r="I94" s="4" t="s">
        <v>925</v>
      </c>
      <c r="J94" s="4" t="s">
        <v>327</v>
      </c>
      <c r="K94" s="5" t="s">
        <v>926</v>
      </c>
      <c r="L94" s="4">
        <v>1958</v>
      </c>
      <c r="M94" s="4">
        <v>1958</v>
      </c>
      <c r="N94" s="4" t="s">
        <v>328</v>
      </c>
      <c r="O94" s="4" t="s">
        <v>329</v>
      </c>
      <c r="P94" s="4">
        <v>2</v>
      </c>
      <c r="Q94" s="4">
        <v>2</v>
      </c>
      <c r="R94" s="4">
        <v>4</v>
      </c>
      <c r="S94" s="4">
        <v>0</v>
      </c>
      <c r="T94" s="4">
        <v>8</v>
      </c>
      <c r="U94" s="4">
        <v>8</v>
      </c>
      <c r="V94" s="4">
        <v>0</v>
      </c>
      <c r="W94" s="30">
        <f t="shared" si="1"/>
        <v>321.39999999999998</v>
      </c>
      <c r="X94" s="6">
        <v>303.2</v>
      </c>
      <c r="Y94" s="7">
        <v>0</v>
      </c>
      <c r="Z94" s="8">
        <v>18.2</v>
      </c>
      <c r="AA94" s="4" t="s">
        <v>927</v>
      </c>
      <c r="AB94" s="9">
        <v>541</v>
      </c>
      <c r="AC94" s="9">
        <v>0</v>
      </c>
      <c r="AD94" s="4" t="s">
        <v>330</v>
      </c>
      <c r="AE94" s="1" t="s">
        <v>330</v>
      </c>
      <c r="AF94" s="4" t="s">
        <v>328</v>
      </c>
      <c r="AG94" s="4" t="s">
        <v>331</v>
      </c>
      <c r="AH94" s="4" t="s">
        <v>328</v>
      </c>
      <c r="AI94" s="4" t="s">
        <v>332</v>
      </c>
      <c r="AJ94" s="4" t="s">
        <v>332</v>
      </c>
      <c r="AK94" s="4" t="s">
        <v>328</v>
      </c>
      <c r="AL94" s="2">
        <f>IF(C94=[1]Лист1!$C91,1,0)</f>
        <v>1</v>
      </c>
      <c r="AM94" s="2">
        <f>IF(C94='2.2'!C92,1,0)</f>
        <v>1</v>
      </c>
      <c r="AN94" s="2">
        <f>IF(C94='2.3'!C92,1,0)</f>
        <v>1</v>
      </c>
      <c r="AO94" s="2">
        <f>IF(C94='2.4'!C93,1,0)</f>
        <v>1</v>
      </c>
      <c r="AP94" s="2">
        <f>IF(C94='2.5'!C94,1,0)</f>
        <v>1</v>
      </c>
      <c r="AQ94" s="2">
        <f>IF(C94='2.6'!C93,1,0)</f>
        <v>1</v>
      </c>
      <c r="AR94" s="2">
        <f>IF(C94='2.7'!C92,1,0)</f>
        <v>1</v>
      </c>
      <c r="AS94" s="2">
        <f>IF(C94='2.8'!C93,1,0)</f>
        <v>1</v>
      </c>
    </row>
    <row r="95" spans="1:45" ht="15" customHeight="1" x14ac:dyDescent="0.25">
      <c r="A95" s="26">
        <v>91</v>
      </c>
      <c r="B95" s="27" t="s">
        <v>928</v>
      </c>
      <c r="C95" s="27" t="s">
        <v>929</v>
      </c>
      <c r="D95" s="38">
        <v>42156</v>
      </c>
      <c r="E95" s="4" t="s">
        <v>326</v>
      </c>
      <c r="F95" s="1">
        <v>42134</v>
      </c>
      <c r="G95" s="4">
        <v>2</v>
      </c>
      <c r="H95" s="1">
        <v>42151</v>
      </c>
      <c r="I95" s="4" t="s">
        <v>930</v>
      </c>
      <c r="J95" s="4" t="s">
        <v>327</v>
      </c>
      <c r="K95" s="5" t="s">
        <v>931</v>
      </c>
      <c r="L95" s="4">
        <v>1958</v>
      </c>
      <c r="M95" s="4">
        <v>1958</v>
      </c>
      <c r="N95" s="4" t="s">
        <v>328</v>
      </c>
      <c r="O95" s="4" t="s">
        <v>329</v>
      </c>
      <c r="P95" s="4">
        <v>2</v>
      </c>
      <c r="Q95" s="4">
        <v>2</v>
      </c>
      <c r="R95" s="4">
        <v>4</v>
      </c>
      <c r="S95" s="4">
        <v>0</v>
      </c>
      <c r="T95" s="4">
        <v>8</v>
      </c>
      <c r="U95" s="4">
        <v>8</v>
      </c>
      <c r="V95" s="4">
        <v>0</v>
      </c>
      <c r="W95" s="30">
        <f t="shared" si="1"/>
        <v>325.39999999999998</v>
      </c>
      <c r="X95" s="6">
        <v>302.89999999999998</v>
      </c>
      <c r="Y95" s="7">
        <v>0</v>
      </c>
      <c r="Z95" s="8">
        <v>22.5</v>
      </c>
      <c r="AA95" s="4" t="s">
        <v>932</v>
      </c>
      <c r="AB95" s="9">
        <v>541</v>
      </c>
      <c r="AC95" s="9">
        <v>0</v>
      </c>
      <c r="AD95" s="4" t="s">
        <v>330</v>
      </c>
      <c r="AE95" s="1" t="s">
        <v>330</v>
      </c>
      <c r="AF95" s="4" t="s">
        <v>328</v>
      </c>
      <c r="AG95" s="4" t="s">
        <v>331</v>
      </c>
      <c r="AH95" s="4" t="s">
        <v>328</v>
      </c>
      <c r="AI95" s="4" t="s">
        <v>332</v>
      </c>
      <c r="AJ95" s="4" t="s">
        <v>332</v>
      </c>
      <c r="AK95" s="4" t="s">
        <v>328</v>
      </c>
      <c r="AL95" s="2">
        <f>IF(C95=[1]Лист1!$C92,1,0)</f>
        <v>1</v>
      </c>
      <c r="AM95" s="2">
        <f>IF(C95='2.2'!C93,1,0)</f>
        <v>1</v>
      </c>
      <c r="AN95" s="2">
        <f>IF(C95='2.3'!C93,1,0)</f>
        <v>1</v>
      </c>
      <c r="AO95" s="2">
        <f>IF(C95='2.4'!C94,1,0)</f>
        <v>1</v>
      </c>
      <c r="AP95" s="2">
        <f>IF(C95='2.5'!C95,1,0)</f>
        <v>1</v>
      </c>
      <c r="AQ95" s="2">
        <f>IF(C95='2.6'!C94,1,0)</f>
        <v>1</v>
      </c>
      <c r="AR95" s="2">
        <f>IF(C95='2.7'!C93,1,0)</f>
        <v>1</v>
      </c>
      <c r="AS95" s="2">
        <f>IF(C95='2.8'!C94,1,0)</f>
        <v>1</v>
      </c>
    </row>
    <row r="96" spans="1:45" ht="15" customHeight="1" x14ac:dyDescent="0.25">
      <c r="A96" s="26">
        <v>92</v>
      </c>
      <c r="B96" s="27" t="s">
        <v>933</v>
      </c>
      <c r="C96" s="27" t="s">
        <v>934</v>
      </c>
      <c r="D96" s="38">
        <v>42736</v>
      </c>
      <c r="E96" s="4" t="s">
        <v>326</v>
      </c>
      <c r="F96" s="1">
        <v>42727</v>
      </c>
      <c r="G96" s="4">
        <v>2</v>
      </c>
      <c r="H96" s="1">
        <v>42736</v>
      </c>
      <c r="I96" s="4" t="s">
        <v>935</v>
      </c>
      <c r="J96" s="4" t="s">
        <v>327</v>
      </c>
      <c r="K96" s="5" t="s">
        <v>936</v>
      </c>
      <c r="L96" s="4">
        <v>1978</v>
      </c>
      <c r="M96" s="4">
        <v>1978</v>
      </c>
      <c r="N96" s="4" t="s">
        <v>328</v>
      </c>
      <c r="O96" s="4" t="s">
        <v>329</v>
      </c>
      <c r="P96" s="4">
        <v>5</v>
      </c>
      <c r="Q96" s="4">
        <v>5</v>
      </c>
      <c r="R96" s="4">
        <v>6</v>
      </c>
      <c r="S96" s="4">
        <v>0</v>
      </c>
      <c r="T96" s="4">
        <v>91</v>
      </c>
      <c r="U96" s="4">
        <v>89</v>
      </c>
      <c r="V96" s="4">
        <v>2</v>
      </c>
      <c r="W96" s="30">
        <f t="shared" si="1"/>
        <v>5191.1000000000004</v>
      </c>
      <c r="X96" s="6">
        <v>3895</v>
      </c>
      <c r="Y96" s="7">
        <v>0</v>
      </c>
      <c r="Z96" s="8">
        <v>1296.0999999999999</v>
      </c>
      <c r="AA96" s="4" t="s">
        <v>328</v>
      </c>
      <c r="AB96" s="9">
        <v>2214</v>
      </c>
      <c r="AC96" s="9">
        <v>0</v>
      </c>
      <c r="AD96" s="4" t="s">
        <v>330</v>
      </c>
      <c r="AE96" s="1" t="s">
        <v>330</v>
      </c>
      <c r="AF96" s="4" t="s">
        <v>328</v>
      </c>
      <c r="AG96" s="4" t="s">
        <v>331</v>
      </c>
      <c r="AH96" s="4" t="s">
        <v>328</v>
      </c>
      <c r="AI96" s="4" t="s">
        <v>332</v>
      </c>
      <c r="AJ96" s="4" t="s">
        <v>332</v>
      </c>
      <c r="AK96" s="4" t="s">
        <v>328</v>
      </c>
      <c r="AL96" s="2">
        <f>IF(C96=[1]Лист1!$C93,1,0)</f>
        <v>1</v>
      </c>
      <c r="AM96" s="2">
        <f>IF(C96='2.2'!C94,1,0)</f>
        <v>1</v>
      </c>
      <c r="AN96" s="2">
        <f>IF(C96='2.3'!C94,1,0)</f>
        <v>1</v>
      </c>
      <c r="AO96" s="2">
        <f>IF(C96='2.4'!C95,1,0)</f>
        <v>1</v>
      </c>
      <c r="AP96" s="2">
        <f>IF(C96='2.5'!C96,1,0)</f>
        <v>1</v>
      </c>
      <c r="AQ96" s="2">
        <f>IF(C96='2.6'!C95,1,0)</f>
        <v>1</v>
      </c>
      <c r="AR96" s="2">
        <f>IF(C96='2.7'!C94,1,0)</f>
        <v>1</v>
      </c>
      <c r="AS96" s="2">
        <f>IF(C96='2.8'!C95,1,0)</f>
        <v>1</v>
      </c>
    </row>
    <row r="97" spans="1:45" ht="15" customHeight="1" x14ac:dyDescent="0.25">
      <c r="A97" s="26">
        <v>93</v>
      </c>
      <c r="B97" s="27" t="s">
        <v>937</v>
      </c>
      <c r="C97" s="27" t="s">
        <v>938</v>
      </c>
      <c r="D97" s="38">
        <v>42736</v>
      </c>
      <c r="E97" s="4" t="s">
        <v>326</v>
      </c>
      <c r="F97" s="1">
        <v>42724</v>
      </c>
      <c r="G97" s="4">
        <v>2</v>
      </c>
      <c r="H97" s="1">
        <v>42736</v>
      </c>
      <c r="I97" s="4" t="s">
        <v>939</v>
      </c>
      <c r="J97" s="4" t="s">
        <v>327</v>
      </c>
      <c r="K97" s="5" t="s">
        <v>940</v>
      </c>
      <c r="L97" s="4">
        <v>1969</v>
      </c>
      <c r="M97" s="4">
        <v>1969</v>
      </c>
      <c r="N97" s="4" t="s">
        <v>328</v>
      </c>
      <c r="O97" s="4" t="s">
        <v>329</v>
      </c>
      <c r="P97" s="4">
        <v>5</v>
      </c>
      <c r="Q97" s="4">
        <v>5</v>
      </c>
      <c r="R97" s="4">
        <v>4</v>
      </c>
      <c r="S97" s="4">
        <v>0</v>
      </c>
      <c r="T97" s="4">
        <v>80</v>
      </c>
      <c r="U97" s="4">
        <v>80</v>
      </c>
      <c r="V97" s="4">
        <v>0</v>
      </c>
      <c r="W97" s="30">
        <f t="shared" si="1"/>
        <v>4531.1000000000004</v>
      </c>
      <c r="X97" s="6">
        <v>3530.8</v>
      </c>
      <c r="Y97" s="7">
        <v>0</v>
      </c>
      <c r="Z97" s="8">
        <v>1000.3</v>
      </c>
      <c r="AA97" s="4" t="s">
        <v>328</v>
      </c>
      <c r="AB97" s="9">
        <v>851.9</v>
      </c>
      <c r="AC97" s="9">
        <v>0</v>
      </c>
      <c r="AD97" s="4" t="s">
        <v>330</v>
      </c>
      <c r="AE97" s="1" t="s">
        <v>330</v>
      </c>
      <c r="AF97" s="4" t="s">
        <v>328</v>
      </c>
      <c r="AG97" s="4" t="s">
        <v>331</v>
      </c>
      <c r="AH97" s="4" t="s">
        <v>328</v>
      </c>
      <c r="AI97" s="4" t="s">
        <v>333</v>
      </c>
      <c r="AJ97" s="4" t="s">
        <v>332</v>
      </c>
      <c r="AK97" s="4" t="s">
        <v>328</v>
      </c>
      <c r="AL97" s="2">
        <f>IF(C97=[1]Лист1!$C94,1,0)</f>
        <v>1</v>
      </c>
      <c r="AM97" s="2">
        <f>IF(C97='2.2'!C95,1,0)</f>
        <v>1</v>
      </c>
      <c r="AN97" s="2">
        <f>IF(C97='2.3'!C95,1,0)</f>
        <v>1</v>
      </c>
      <c r="AO97" s="2">
        <f>IF(C97='2.4'!C96,1,0)</f>
        <v>1</v>
      </c>
      <c r="AP97" s="2">
        <f>IF(C97='2.5'!C97,1,0)</f>
        <v>1</v>
      </c>
      <c r="AQ97" s="2">
        <f>IF(C97='2.6'!C96,1,0)</f>
        <v>1</v>
      </c>
      <c r="AR97" s="2">
        <f>IF(C97='2.7'!C95,1,0)</f>
        <v>1</v>
      </c>
      <c r="AS97" s="2">
        <f>IF(C97='2.8'!C96,1,0)</f>
        <v>1</v>
      </c>
    </row>
    <row r="98" spans="1:45" ht="15" customHeight="1" x14ac:dyDescent="0.25">
      <c r="A98" s="26">
        <v>94</v>
      </c>
      <c r="B98" s="27" t="s">
        <v>941</v>
      </c>
      <c r="C98" s="27" t="s">
        <v>942</v>
      </c>
      <c r="D98" s="38">
        <v>42736</v>
      </c>
      <c r="E98" s="4" t="s">
        <v>326</v>
      </c>
      <c r="F98" s="1">
        <v>42724</v>
      </c>
      <c r="G98" s="4">
        <v>2</v>
      </c>
      <c r="H98" s="1">
        <v>42733</v>
      </c>
      <c r="I98" s="4" t="s">
        <v>943</v>
      </c>
      <c r="J98" s="4" t="s">
        <v>327</v>
      </c>
      <c r="K98" s="5" t="s">
        <v>944</v>
      </c>
      <c r="L98" s="4">
        <v>1962</v>
      </c>
      <c r="M98" s="4">
        <v>1962</v>
      </c>
      <c r="N98" s="4" t="s">
        <v>328</v>
      </c>
      <c r="O98" s="4" t="s">
        <v>329</v>
      </c>
      <c r="P98" s="4">
        <v>5</v>
      </c>
      <c r="Q98" s="4">
        <v>5</v>
      </c>
      <c r="R98" s="4">
        <v>4</v>
      </c>
      <c r="S98" s="4">
        <v>0</v>
      </c>
      <c r="T98" s="4">
        <v>80</v>
      </c>
      <c r="U98" s="4">
        <v>80</v>
      </c>
      <c r="V98" s="4">
        <v>0</v>
      </c>
      <c r="W98" s="30">
        <f t="shared" si="1"/>
        <v>4240.6900000000005</v>
      </c>
      <c r="X98" s="6">
        <v>3215.19</v>
      </c>
      <c r="Y98" s="7">
        <v>0</v>
      </c>
      <c r="Z98" s="8">
        <v>1025.5</v>
      </c>
      <c r="AA98" s="4" t="s">
        <v>945</v>
      </c>
      <c r="AB98" s="9">
        <v>2265</v>
      </c>
      <c r="AC98" s="9">
        <v>0</v>
      </c>
      <c r="AD98" s="4" t="s">
        <v>330</v>
      </c>
      <c r="AE98" s="1" t="s">
        <v>330</v>
      </c>
      <c r="AF98" s="4" t="s">
        <v>328</v>
      </c>
      <c r="AG98" s="4" t="s">
        <v>331</v>
      </c>
      <c r="AH98" s="4" t="s">
        <v>328</v>
      </c>
      <c r="AI98" s="4" t="s">
        <v>333</v>
      </c>
      <c r="AJ98" s="4" t="s">
        <v>332</v>
      </c>
      <c r="AK98" s="4" t="s">
        <v>328</v>
      </c>
      <c r="AL98" s="2">
        <f>IF(C98=[1]Лист1!$C95,1,0)</f>
        <v>1</v>
      </c>
      <c r="AM98" s="2">
        <f>IF(C98='2.2'!C96,1,0)</f>
        <v>1</v>
      </c>
      <c r="AN98" s="2">
        <f>IF(C98='2.3'!C96,1,0)</f>
        <v>1</v>
      </c>
      <c r="AO98" s="2">
        <f>IF(C98='2.4'!C97,1,0)</f>
        <v>1</v>
      </c>
      <c r="AP98" s="2">
        <f>IF(C98='2.5'!C98,1,0)</f>
        <v>1</v>
      </c>
      <c r="AQ98" s="2">
        <f>IF(C98='2.6'!C97,1,0)</f>
        <v>1</v>
      </c>
      <c r="AR98" s="2">
        <f>IF(C98='2.7'!C96,1,0)</f>
        <v>1</v>
      </c>
      <c r="AS98" s="2">
        <f>IF(C98='2.8'!C97,1,0)</f>
        <v>1</v>
      </c>
    </row>
    <row r="99" spans="1:45" ht="15" customHeight="1" x14ac:dyDescent="0.25">
      <c r="A99" s="26">
        <v>95</v>
      </c>
      <c r="B99" s="27" t="s">
        <v>946</v>
      </c>
      <c r="C99" s="27" t="s">
        <v>947</v>
      </c>
      <c r="D99" s="38">
        <v>42186</v>
      </c>
      <c r="E99" s="4" t="s">
        <v>326</v>
      </c>
      <c r="F99" s="1">
        <v>42154</v>
      </c>
      <c r="G99" s="4">
        <v>2</v>
      </c>
      <c r="H99" s="1">
        <v>42171</v>
      </c>
      <c r="I99" s="4" t="s">
        <v>948</v>
      </c>
      <c r="J99" s="4" t="s">
        <v>327</v>
      </c>
      <c r="K99" s="5" t="s">
        <v>949</v>
      </c>
      <c r="L99" s="4">
        <v>1960</v>
      </c>
      <c r="M99" s="4">
        <v>1960</v>
      </c>
      <c r="N99" s="4" t="s">
        <v>328</v>
      </c>
      <c r="O99" s="4" t="s">
        <v>329</v>
      </c>
      <c r="P99" s="4">
        <v>4</v>
      </c>
      <c r="Q99" s="4">
        <v>4</v>
      </c>
      <c r="R99" s="4">
        <v>2</v>
      </c>
      <c r="S99" s="4">
        <v>0</v>
      </c>
      <c r="T99" s="4">
        <v>32</v>
      </c>
      <c r="U99" s="4">
        <v>32</v>
      </c>
      <c r="V99" s="4">
        <v>0</v>
      </c>
      <c r="W99" s="30">
        <f t="shared" si="1"/>
        <v>1357.2</v>
      </c>
      <c r="X99" s="6">
        <v>1262.7</v>
      </c>
      <c r="Y99" s="7">
        <v>0</v>
      </c>
      <c r="Z99" s="8">
        <v>94.5</v>
      </c>
      <c r="AA99" s="4" t="s">
        <v>950</v>
      </c>
      <c r="AB99" s="9">
        <v>2319</v>
      </c>
      <c r="AC99" s="9">
        <v>0</v>
      </c>
      <c r="AD99" s="4" t="s">
        <v>330</v>
      </c>
      <c r="AE99" s="1" t="s">
        <v>330</v>
      </c>
      <c r="AF99" s="4" t="s">
        <v>328</v>
      </c>
      <c r="AG99" s="4" t="s">
        <v>331</v>
      </c>
      <c r="AH99" s="4" t="s">
        <v>328</v>
      </c>
      <c r="AI99" s="4" t="s">
        <v>332</v>
      </c>
      <c r="AJ99" s="4" t="s">
        <v>332</v>
      </c>
      <c r="AK99" s="4" t="s">
        <v>328</v>
      </c>
      <c r="AL99" s="2">
        <f>IF(C99=[1]Лист1!$C96,1,0)</f>
        <v>1</v>
      </c>
      <c r="AM99" s="2">
        <f>IF(C99='2.2'!C97,1,0)</f>
        <v>1</v>
      </c>
      <c r="AN99" s="2">
        <f>IF(C99='2.3'!C97,1,0)</f>
        <v>1</v>
      </c>
      <c r="AO99" s="2">
        <f>IF(C99='2.4'!C98,1,0)</f>
        <v>1</v>
      </c>
      <c r="AP99" s="2">
        <f>IF(C99='2.5'!C99,1,0)</f>
        <v>1</v>
      </c>
      <c r="AQ99" s="2">
        <f>IF(C99='2.6'!C98,1,0)</f>
        <v>1</v>
      </c>
      <c r="AR99" s="2">
        <f>IF(C99='2.7'!C97,1,0)</f>
        <v>1</v>
      </c>
      <c r="AS99" s="2">
        <f>IF(C99='2.8'!C98,1,0)</f>
        <v>1</v>
      </c>
    </row>
    <row r="100" spans="1:45" ht="15" customHeight="1" x14ac:dyDescent="0.25">
      <c r="A100" s="26">
        <v>96</v>
      </c>
      <c r="B100" s="27" t="s">
        <v>951</v>
      </c>
      <c r="C100" s="27" t="s">
        <v>952</v>
      </c>
      <c r="D100" s="38">
        <v>42506</v>
      </c>
      <c r="E100" s="4" t="s">
        <v>326</v>
      </c>
      <c r="F100" s="1">
        <v>42458</v>
      </c>
      <c r="G100" s="4">
        <v>1</v>
      </c>
      <c r="H100" s="1">
        <v>42488</v>
      </c>
      <c r="I100" s="4" t="s">
        <v>953</v>
      </c>
      <c r="J100" s="4" t="s">
        <v>327</v>
      </c>
      <c r="K100" s="5" t="s">
        <v>954</v>
      </c>
      <c r="L100" s="4">
        <v>1961</v>
      </c>
      <c r="M100" s="4">
        <v>1961</v>
      </c>
      <c r="N100" s="4" t="s">
        <v>328</v>
      </c>
      <c r="O100" s="4" t="s">
        <v>329</v>
      </c>
      <c r="P100" s="4">
        <v>4</v>
      </c>
      <c r="Q100" s="4">
        <v>4</v>
      </c>
      <c r="R100" s="4">
        <v>3</v>
      </c>
      <c r="S100" s="4">
        <v>0</v>
      </c>
      <c r="T100" s="4">
        <v>34</v>
      </c>
      <c r="U100" s="4">
        <v>32</v>
      </c>
      <c r="V100" s="4">
        <v>2</v>
      </c>
      <c r="W100" s="30">
        <f t="shared" si="1"/>
        <v>1673.9</v>
      </c>
      <c r="X100" s="6">
        <v>1512.9</v>
      </c>
      <c r="Y100" s="7">
        <v>0</v>
      </c>
      <c r="Z100" s="8">
        <v>161</v>
      </c>
      <c r="AA100" s="4" t="s">
        <v>955</v>
      </c>
      <c r="AB100" s="9">
        <v>3455</v>
      </c>
      <c r="AC100" s="9">
        <v>0</v>
      </c>
      <c r="AD100" s="4" t="s">
        <v>330</v>
      </c>
      <c r="AE100" s="1" t="s">
        <v>330</v>
      </c>
      <c r="AF100" s="4" t="s">
        <v>328</v>
      </c>
      <c r="AG100" s="4" t="s">
        <v>331</v>
      </c>
      <c r="AH100" s="4" t="s">
        <v>328</v>
      </c>
      <c r="AI100" s="4" t="s">
        <v>333</v>
      </c>
      <c r="AJ100" s="4" t="s">
        <v>332</v>
      </c>
      <c r="AK100" s="4" t="s">
        <v>328</v>
      </c>
      <c r="AL100" s="2">
        <f>IF(C100=[1]Лист1!$C97,1,0)</f>
        <v>1</v>
      </c>
      <c r="AM100" s="2">
        <f>IF(C100='2.2'!C98,1,0)</f>
        <v>1</v>
      </c>
      <c r="AN100" s="2">
        <f>IF(C100='2.3'!C98,1,0)</f>
        <v>1</v>
      </c>
      <c r="AO100" s="2">
        <f>IF(C100='2.4'!C99,1,0)</f>
        <v>1</v>
      </c>
      <c r="AP100" s="2">
        <f>IF(C100='2.5'!C100,1,0)</f>
        <v>1</v>
      </c>
      <c r="AQ100" s="2">
        <f>IF(C100='2.6'!C99,1,0)</f>
        <v>1</v>
      </c>
      <c r="AR100" s="2">
        <f>IF(C100='2.7'!C98,1,0)</f>
        <v>1</v>
      </c>
      <c r="AS100" s="2">
        <f>IF(C100='2.8'!C99,1,0)</f>
        <v>1</v>
      </c>
    </row>
    <row r="101" spans="1:45" ht="15" customHeight="1" x14ac:dyDescent="0.25">
      <c r="A101" s="26">
        <v>97</v>
      </c>
      <c r="B101" s="27" t="s">
        <v>956</v>
      </c>
      <c r="C101" s="27" t="s">
        <v>957</v>
      </c>
      <c r="D101" s="38">
        <v>42795</v>
      </c>
      <c r="E101" s="4" t="s">
        <v>326</v>
      </c>
      <c r="F101" s="1">
        <v>42793</v>
      </c>
      <c r="G101" s="4">
        <v>2</v>
      </c>
      <c r="H101" s="1">
        <v>42795</v>
      </c>
      <c r="I101" s="4" t="s">
        <v>958</v>
      </c>
      <c r="J101" s="4" t="s">
        <v>327</v>
      </c>
      <c r="K101" s="5" t="s">
        <v>959</v>
      </c>
      <c r="L101" s="4">
        <v>1957</v>
      </c>
      <c r="M101" s="4">
        <v>1957</v>
      </c>
      <c r="N101" s="4" t="s">
        <v>328</v>
      </c>
      <c r="O101" s="4" t="s">
        <v>329</v>
      </c>
      <c r="P101" s="4">
        <v>3</v>
      </c>
      <c r="Q101" s="4">
        <v>3</v>
      </c>
      <c r="R101" s="4">
        <v>2</v>
      </c>
      <c r="S101" s="4">
        <v>0</v>
      </c>
      <c r="T101" s="4">
        <v>33</v>
      </c>
      <c r="U101" s="4">
        <v>32</v>
      </c>
      <c r="V101" s="4">
        <v>1</v>
      </c>
      <c r="W101" s="30">
        <f t="shared" si="1"/>
        <v>1298.05</v>
      </c>
      <c r="X101" s="6">
        <v>1040.75</v>
      </c>
      <c r="Y101" s="7">
        <v>70.3</v>
      </c>
      <c r="Z101" s="8">
        <v>187</v>
      </c>
      <c r="AA101" s="4" t="s">
        <v>960</v>
      </c>
      <c r="AB101" s="9">
        <v>2188</v>
      </c>
      <c r="AC101" s="9">
        <v>0</v>
      </c>
      <c r="AD101" s="4" t="s">
        <v>330</v>
      </c>
      <c r="AE101" s="1" t="s">
        <v>330</v>
      </c>
      <c r="AF101" s="4" t="s">
        <v>328</v>
      </c>
      <c r="AG101" s="4" t="s">
        <v>331</v>
      </c>
      <c r="AH101" s="4" t="s">
        <v>328</v>
      </c>
      <c r="AI101" s="4" t="s">
        <v>332</v>
      </c>
      <c r="AJ101" s="4" t="s">
        <v>332</v>
      </c>
      <c r="AK101" s="4" t="s">
        <v>328</v>
      </c>
      <c r="AL101" s="2">
        <f>IF(C101=[1]Лист1!$C98,1,0)</f>
        <v>1</v>
      </c>
      <c r="AM101" s="2">
        <f>IF(C101='2.2'!C99,1,0)</f>
        <v>1</v>
      </c>
      <c r="AN101" s="2">
        <f>IF(C101='2.3'!C99,1,0)</f>
        <v>1</v>
      </c>
      <c r="AO101" s="2">
        <f>IF(C101='2.4'!C100,1,0)</f>
        <v>1</v>
      </c>
      <c r="AP101" s="2">
        <f>IF(C101='2.5'!C101,1,0)</f>
        <v>1</v>
      </c>
      <c r="AQ101" s="2">
        <f>IF(C101='2.6'!C100,1,0)</f>
        <v>1</v>
      </c>
      <c r="AR101" s="2">
        <f>IF(C101='2.7'!C99,1,0)</f>
        <v>1</v>
      </c>
      <c r="AS101" s="2">
        <f>IF(C101='2.8'!C100,1,0)</f>
        <v>1</v>
      </c>
    </row>
    <row r="102" spans="1:45" ht="15" customHeight="1" x14ac:dyDescent="0.25">
      <c r="A102" s="26">
        <v>98</v>
      </c>
      <c r="B102" s="27" t="s">
        <v>961</v>
      </c>
      <c r="C102" s="27" t="s">
        <v>962</v>
      </c>
      <c r="D102" s="38">
        <v>42491</v>
      </c>
      <c r="E102" s="4" t="s">
        <v>326</v>
      </c>
      <c r="F102" s="1">
        <v>42470</v>
      </c>
      <c r="G102" s="4">
        <v>2</v>
      </c>
      <c r="H102" s="1">
        <v>42491</v>
      </c>
      <c r="I102" s="4" t="s">
        <v>963</v>
      </c>
      <c r="J102" s="4" t="s">
        <v>327</v>
      </c>
      <c r="K102" s="5" t="s">
        <v>964</v>
      </c>
      <c r="L102" s="4">
        <v>1960</v>
      </c>
      <c r="M102" s="4">
        <v>1960</v>
      </c>
      <c r="N102" s="4" t="s">
        <v>328</v>
      </c>
      <c r="O102" s="4" t="s">
        <v>329</v>
      </c>
      <c r="P102" s="4">
        <v>4</v>
      </c>
      <c r="Q102" s="4">
        <v>4</v>
      </c>
      <c r="R102" s="4">
        <v>4</v>
      </c>
      <c r="S102" s="4">
        <v>0</v>
      </c>
      <c r="T102" s="4">
        <v>64</v>
      </c>
      <c r="U102" s="4">
        <v>64</v>
      </c>
      <c r="V102" s="4">
        <v>0</v>
      </c>
      <c r="W102" s="30">
        <f t="shared" si="1"/>
        <v>3698.34</v>
      </c>
      <c r="X102" s="6">
        <v>2584.04</v>
      </c>
      <c r="Y102" s="7">
        <v>0</v>
      </c>
      <c r="Z102" s="8">
        <v>1114.3</v>
      </c>
      <c r="AA102" s="4" t="s">
        <v>965</v>
      </c>
      <c r="AB102" s="9">
        <v>2869</v>
      </c>
      <c r="AC102" s="9">
        <v>0</v>
      </c>
      <c r="AD102" s="4" t="s">
        <v>330</v>
      </c>
      <c r="AE102" s="1" t="s">
        <v>330</v>
      </c>
      <c r="AF102" s="4" t="s">
        <v>328</v>
      </c>
      <c r="AG102" s="4" t="s">
        <v>331</v>
      </c>
      <c r="AH102" s="4" t="s">
        <v>328</v>
      </c>
      <c r="AI102" s="4" t="s">
        <v>332</v>
      </c>
      <c r="AJ102" s="4" t="s">
        <v>332</v>
      </c>
      <c r="AK102" s="4" t="s">
        <v>328</v>
      </c>
      <c r="AL102" s="2">
        <f>IF(C102=[1]Лист1!$C99,1,0)</f>
        <v>1</v>
      </c>
      <c r="AM102" s="2">
        <f>IF(C102='2.2'!C100,1,0)</f>
        <v>1</v>
      </c>
      <c r="AN102" s="2">
        <f>IF(C102='2.3'!C100,1,0)</f>
        <v>1</v>
      </c>
      <c r="AO102" s="2">
        <f>IF(C102='2.4'!C101,1,0)</f>
        <v>1</v>
      </c>
      <c r="AP102" s="2">
        <f>IF(C102='2.5'!C102,1,0)</f>
        <v>1</v>
      </c>
      <c r="AQ102" s="2">
        <f>IF(C102='2.6'!C101,1,0)</f>
        <v>1</v>
      </c>
      <c r="AR102" s="2">
        <f>IF(C102='2.7'!C100,1,0)</f>
        <v>1</v>
      </c>
      <c r="AS102" s="2">
        <f>IF(C102='2.8'!C101,1,0)</f>
        <v>1</v>
      </c>
    </row>
    <row r="103" spans="1:45" ht="15" customHeight="1" x14ac:dyDescent="0.25">
      <c r="A103" s="26">
        <v>99</v>
      </c>
      <c r="B103" s="27" t="s">
        <v>966</v>
      </c>
      <c r="C103" s="27" t="s">
        <v>967</v>
      </c>
      <c r="D103" s="38">
        <v>42736</v>
      </c>
      <c r="E103" s="4" t="s">
        <v>326</v>
      </c>
      <c r="F103" s="1">
        <v>42727</v>
      </c>
      <c r="G103" s="4">
        <v>2</v>
      </c>
      <c r="H103" s="1">
        <v>42733</v>
      </c>
      <c r="I103" s="4" t="s">
        <v>968</v>
      </c>
      <c r="J103" s="4" t="s">
        <v>327</v>
      </c>
      <c r="K103" s="5" t="s">
        <v>969</v>
      </c>
      <c r="L103" s="4">
        <v>1961</v>
      </c>
      <c r="M103" s="4">
        <v>1961</v>
      </c>
      <c r="N103" s="4" t="s">
        <v>328</v>
      </c>
      <c r="O103" s="4" t="s">
        <v>329</v>
      </c>
      <c r="P103" s="4">
        <v>4</v>
      </c>
      <c r="Q103" s="4">
        <v>4</v>
      </c>
      <c r="R103" s="4">
        <v>4</v>
      </c>
      <c r="S103" s="4">
        <v>0</v>
      </c>
      <c r="T103" s="4">
        <v>64</v>
      </c>
      <c r="U103" s="4">
        <v>64</v>
      </c>
      <c r="V103" s="4">
        <v>0</v>
      </c>
      <c r="W103" s="30">
        <f t="shared" si="1"/>
        <v>3439.1000000000004</v>
      </c>
      <c r="X103" s="6">
        <v>2518.3000000000002</v>
      </c>
      <c r="Y103" s="7">
        <v>0</v>
      </c>
      <c r="Z103" s="8">
        <v>920.8</v>
      </c>
      <c r="AA103" s="4" t="s">
        <v>970</v>
      </c>
      <c r="AB103" s="9">
        <v>3767</v>
      </c>
      <c r="AC103" s="9">
        <v>0</v>
      </c>
      <c r="AD103" s="4" t="s">
        <v>330</v>
      </c>
      <c r="AE103" s="1" t="s">
        <v>330</v>
      </c>
      <c r="AF103" s="4" t="s">
        <v>328</v>
      </c>
      <c r="AG103" s="4" t="s">
        <v>331</v>
      </c>
      <c r="AH103" s="4" t="s">
        <v>328</v>
      </c>
      <c r="AI103" s="4" t="s">
        <v>332</v>
      </c>
      <c r="AJ103" s="4" t="s">
        <v>332</v>
      </c>
      <c r="AK103" s="4" t="s">
        <v>328</v>
      </c>
      <c r="AL103" s="2">
        <f>IF(C103=[1]Лист1!$C100,1,0)</f>
        <v>1</v>
      </c>
      <c r="AM103" s="2">
        <f>IF(C103='2.2'!C101,1,0)</f>
        <v>1</v>
      </c>
      <c r="AN103" s="2">
        <f>IF(C103='2.3'!C101,1,0)</f>
        <v>1</v>
      </c>
      <c r="AO103" s="2">
        <f>IF(C103='2.4'!C102,1,0)</f>
        <v>1</v>
      </c>
      <c r="AP103" s="2">
        <f>IF(C103='2.5'!C103,1,0)</f>
        <v>1</v>
      </c>
      <c r="AQ103" s="2">
        <f>IF(C103='2.6'!C102,1,0)</f>
        <v>1</v>
      </c>
      <c r="AR103" s="2">
        <f>IF(C103='2.7'!C101,1,0)</f>
        <v>1</v>
      </c>
      <c r="AS103" s="2">
        <f>IF(C103='2.8'!C102,1,0)</f>
        <v>1</v>
      </c>
    </row>
    <row r="104" spans="1:45" ht="15" customHeight="1" x14ac:dyDescent="0.25">
      <c r="A104" s="26">
        <v>100</v>
      </c>
      <c r="B104" s="27" t="s">
        <v>971</v>
      </c>
      <c r="C104" s="27" t="s">
        <v>972</v>
      </c>
      <c r="D104" s="38">
        <v>42064</v>
      </c>
      <c r="E104" s="4" t="s">
        <v>326</v>
      </c>
      <c r="F104" s="1">
        <v>41979</v>
      </c>
      <c r="G104" s="4">
        <v>1</v>
      </c>
      <c r="H104" s="1">
        <v>42063</v>
      </c>
      <c r="I104" s="4" t="s">
        <v>973</v>
      </c>
      <c r="J104" s="4" t="s">
        <v>327</v>
      </c>
      <c r="K104" s="5" t="s">
        <v>974</v>
      </c>
      <c r="L104" s="4">
        <v>1961</v>
      </c>
      <c r="M104" s="4">
        <v>1961</v>
      </c>
      <c r="N104" s="4" t="s">
        <v>328</v>
      </c>
      <c r="O104" s="4" t="s">
        <v>329</v>
      </c>
      <c r="P104" s="4">
        <v>4</v>
      </c>
      <c r="Q104" s="4">
        <v>4</v>
      </c>
      <c r="R104" s="4">
        <v>2</v>
      </c>
      <c r="S104" s="4">
        <v>0</v>
      </c>
      <c r="T104" s="4">
        <v>34</v>
      </c>
      <c r="U104" s="4">
        <v>32</v>
      </c>
      <c r="V104" s="4">
        <v>2</v>
      </c>
      <c r="W104" s="30">
        <f t="shared" si="1"/>
        <v>1424.3899999999999</v>
      </c>
      <c r="X104" s="6">
        <v>1200.0899999999999</v>
      </c>
      <c r="Y104" s="7">
        <v>83.8</v>
      </c>
      <c r="Z104" s="8">
        <v>140.5</v>
      </c>
      <c r="AA104" s="4" t="s">
        <v>975</v>
      </c>
      <c r="AB104" s="9">
        <v>1471</v>
      </c>
      <c r="AC104" s="9">
        <v>0</v>
      </c>
      <c r="AD104" s="4" t="s">
        <v>330</v>
      </c>
      <c r="AE104" s="1" t="s">
        <v>330</v>
      </c>
      <c r="AF104" s="4" t="s">
        <v>328</v>
      </c>
      <c r="AG104" s="4" t="s">
        <v>331</v>
      </c>
      <c r="AH104" s="4" t="s">
        <v>328</v>
      </c>
      <c r="AI104" s="4" t="s">
        <v>333</v>
      </c>
      <c r="AJ104" s="4" t="s">
        <v>332</v>
      </c>
      <c r="AK104" s="4" t="s">
        <v>328</v>
      </c>
      <c r="AL104" s="2">
        <f>IF(C104=[1]Лист1!$C101,1,0)</f>
        <v>1</v>
      </c>
      <c r="AM104" s="2">
        <f>IF(C104='2.2'!C102,1,0)</f>
        <v>1</v>
      </c>
      <c r="AN104" s="2">
        <f>IF(C104='2.3'!C102,1,0)</f>
        <v>1</v>
      </c>
      <c r="AO104" s="2">
        <f>IF(C104='2.4'!C103,1,0)</f>
        <v>1</v>
      </c>
      <c r="AP104" s="2">
        <f>IF(C104='2.5'!C104,1,0)</f>
        <v>1</v>
      </c>
      <c r="AQ104" s="2">
        <f>IF(C104='2.6'!C103,1,0)</f>
        <v>1</v>
      </c>
      <c r="AR104" s="2">
        <f>IF(C104='2.7'!C102,1,0)</f>
        <v>1</v>
      </c>
      <c r="AS104" s="2">
        <f>IF(C104='2.8'!C103,1,0)</f>
        <v>1</v>
      </c>
    </row>
    <row r="105" spans="1:45" ht="15" customHeight="1" x14ac:dyDescent="0.25">
      <c r="A105" s="26">
        <v>101</v>
      </c>
      <c r="B105" s="27" t="s">
        <v>976</v>
      </c>
      <c r="C105" s="27" t="s">
        <v>977</v>
      </c>
      <c r="D105" s="38">
        <v>42795</v>
      </c>
      <c r="E105" s="4" t="s">
        <v>326</v>
      </c>
      <c r="F105" s="1">
        <v>42790</v>
      </c>
      <c r="G105" s="4">
        <v>2</v>
      </c>
      <c r="H105" s="1">
        <v>42793</v>
      </c>
      <c r="I105" s="4" t="s">
        <v>978</v>
      </c>
      <c r="J105" s="4" t="s">
        <v>327</v>
      </c>
      <c r="K105" s="5" t="s">
        <v>979</v>
      </c>
      <c r="L105" s="4">
        <v>1961</v>
      </c>
      <c r="M105" s="4">
        <v>1961</v>
      </c>
      <c r="N105" s="4" t="s">
        <v>328</v>
      </c>
      <c r="O105" s="4" t="s">
        <v>329</v>
      </c>
      <c r="P105" s="4">
        <v>4</v>
      </c>
      <c r="Q105" s="4">
        <v>4</v>
      </c>
      <c r="R105" s="4">
        <v>2</v>
      </c>
      <c r="S105" s="4">
        <v>0</v>
      </c>
      <c r="T105" s="4">
        <v>32</v>
      </c>
      <c r="U105" s="4">
        <v>32</v>
      </c>
      <c r="V105" s="4">
        <v>0</v>
      </c>
      <c r="W105" s="30">
        <f t="shared" si="1"/>
        <v>1389.8</v>
      </c>
      <c r="X105" s="6">
        <v>1292.8</v>
      </c>
      <c r="Y105" s="7">
        <v>0</v>
      </c>
      <c r="Z105" s="8">
        <v>97</v>
      </c>
      <c r="AA105" s="4" t="s">
        <v>980</v>
      </c>
      <c r="AB105" s="9">
        <v>1640</v>
      </c>
      <c r="AC105" s="9">
        <v>0</v>
      </c>
      <c r="AD105" s="4" t="s">
        <v>330</v>
      </c>
      <c r="AE105" s="1" t="s">
        <v>330</v>
      </c>
      <c r="AF105" s="4" t="s">
        <v>328</v>
      </c>
      <c r="AG105" s="4" t="s">
        <v>331</v>
      </c>
      <c r="AH105" s="4" t="s">
        <v>328</v>
      </c>
      <c r="AI105" s="4" t="s">
        <v>332</v>
      </c>
      <c r="AJ105" s="4" t="s">
        <v>332</v>
      </c>
      <c r="AK105" s="4" t="s">
        <v>328</v>
      </c>
      <c r="AL105" s="2">
        <f>IF(C105=[1]Лист1!$C102,1,0)</f>
        <v>1</v>
      </c>
      <c r="AM105" s="2">
        <f>IF(C105='2.2'!C103,1,0)</f>
        <v>1</v>
      </c>
      <c r="AN105" s="2">
        <f>IF(C105='2.3'!C103,1,0)</f>
        <v>1</v>
      </c>
      <c r="AO105" s="2">
        <f>IF(C105='2.4'!C104,1,0)</f>
        <v>1</v>
      </c>
      <c r="AP105" s="2">
        <f>IF(C105='2.5'!C105,1,0)</f>
        <v>1</v>
      </c>
      <c r="AQ105" s="2">
        <f>IF(C105='2.6'!C104,1,0)</f>
        <v>1</v>
      </c>
      <c r="AR105" s="2">
        <f>IF(C105='2.7'!C103,1,0)</f>
        <v>1</v>
      </c>
      <c r="AS105" s="2">
        <f>IF(C105='2.8'!C104,1,0)</f>
        <v>1</v>
      </c>
    </row>
    <row r="106" spans="1:45" ht="15" customHeight="1" x14ac:dyDescent="0.25">
      <c r="A106" s="26">
        <v>102</v>
      </c>
      <c r="B106" s="27" t="s">
        <v>981</v>
      </c>
      <c r="C106" s="27" t="s">
        <v>982</v>
      </c>
      <c r="D106" s="38">
        <v>42736</v>
      </c>
      <c r="E106" s="4" t="s">
        <v>326</v>
      </c>
      <c r="F106" s="1">
        <v>42730</v>
      </c>
      <c r="G106" s="4">
        <v>2</v>
      </c>
      <c r="H106" s="1">
        <v>42732</v>
      </c>
      <c r="I106" s="4" t="s">
        <v>983</v>
      </c>
      <c r="J106" s="4" t="s">
        <v>327</v>
      </c>
      <c r="K106" s="5" t="s">
        <v>984</v>
      </c>
      <c r="L106" s="4">
        <v>1962</v>
      </c>
      <c r="M106" s="4">
        <v>1962</v>
      </c>
      <c r="N106" s="4" t="s">
        <v>328</v>
      </c>
      <c r="O106" s="4" t="s">
        <v>329</v>
      </c>
      <c r="P106" s="4">
        <v>4</v>
      </c>
      <c r="Q106" s="4">
        <v>4</v>
      </c>
      <c r="R106" s="4">
        <v>2</v>
      </c>
      <c r="S106" s="4">
        <v>0</v>
      </c>
      <c r="T106" s="4">
        <v>32</v>
      </c>
      <c r="U106" s="4">
        <v>32</v>
      </c>
      <c r="V106" s="4">
        <v>0</v>
      </c>
      <c r="W106" s="30">
        <f t="shared" si="1"/>
        <v>1396.8</v>
      </c>
      <c r="X106" s="6">
        <v>1257.5</v>
      </c>
      <c r="Y106" s="7">
        <v>0</v>
      </c>
      <c r="Z106" s="8">
        <v>139.30000000000001</v>
      </c>
      <c r="AA106" s="4" t="s">
        <v>985</v>
      </c>
      <c r="AB106" s="9">
        <v>1829</v>
      </c>
      <c r="AC106" s="9">
        <v>0</v>
      </c>
      <c r="AD106" s="4" t="s">
        <v>330</v>
      </c>
      <c r="AE106" s="1" t="s">
        <v>330</v>
      </c>
      <c r="AF106" s="4" t="s">
        <v>328</v>
      </c>
      <c r="AG106" s="4" t="s">
        <v>331</v>
      </c>
      <c r="AH106" s="4" t="s">
        <v>328</v>
      </c>
      <c r="AI106" s="4" t="s">
        <v>332</v>
      </c>
      <c r="AJ106" s="4" t="s">
        <v>332</v>
      </c>
      <c r="AK106" s="4" t="s">
        <v>328</v>
      </c>
      <c r="AL106" s="2">
        <f>IF(C106=[1]Лист1!$C103,1,0)</f>
        <v>1</v>
      </c>
      <c r="AM106" s="2">
        <f>IF(C106='2.2'!C104,1,0)</f>
        <v>1</v>
      </c>
      <c r="AN106" s="2">
        <f>IF(C106='2.3'!C104,1,0)</f>
        <v>1</v>
      </c>
      <c r="AO106" s="2">
        <f>IF(C106='2.4'!C105,1,0)</f>
        <v>1</v>
      </c>
      <c r="AP106" s="2">
        <f>IF(C106='2.5'!C106,1,0)</f>
        <v>1</v>
      </c>
      <c r="AQ106" s="2">
        <f>IF(C106='2.6'!C105,1,0)</f>
        <v>1</v>
      </c>
      <c r="AR106" s="2">
        <f>IF(C106='2.7'!C104,1,0)</f>
        <v>1</v>
      </c>
      <c r="AS106" s="2">
        <f>IF(C106='2.8'!C105,1,0)</f>
        <v>1</v>
      </c>
    </row>
    <row r="107" spans="1:45" ht="15" customHeight="1" x14ac:dyDescent="0.25">
      <c r="A107" s="26">
        <v>103</v>
      </c>
      <c r="B107" s="27" t="s">
        <v>986</v>
      </c>
      <c r="C107" s="27" t="s">
        <v>987</v>
      </c>
      <c r="D107" s="38">
        <v>42036</v>
      </c>
      <c r="E107" s="4" t="s">
        <v>326</v>
      </c>
      <c r="F107" s="1">
        <v>41990</v>
      </c>
      <c r="G107" s="4" t="s">
        <v>334</v>
      </c>
      <c r="H107" s="1">
        <v>42036</v>
      </c>
      <c r="I107" s="4" t="s">
        <v>988</v>
      </c>
      <c r="J107" s="4" t="s">
        <v>327</v>
      </c>
      <c r="K107" s="5" t="s">
        <v>989</v>
      </c>
      <c r="L107" s="4">
        <v>1961</v>
      </c>
      <c r="M107" s="4">
        <v>1961</v>
      </c>
      <c r="N107" s="4" t="s">
        <v>328</v>
      </c>
      <c r="O107" s="4" t="s">
        <v>329</v>
      </c>
      <c r="P107" s="4">
        <v>4</v>
      </c>
      <c r="Q107" s="4">
        <v>4</v>
      </c>
      <c r="R107" s="4">
        <v>2</v>
      </c>
      <c r="S107" s="4">
        <v>0</v>
      </c>
      <c r="T107" s="4">
        <v>32</v>
      </c>
      <c r="U107" s="4">
        <v>32</v>
      </c>
      <c r="V107" s="4">
        <v>0</v>
      </c>
      <c r="W107" s="30">
        <f t="shared" si="1"/>
        <v>1556.2</v>
      </c>
      <c r="X107" s="6">
        <v>1267.5</v>
      </c>
      <c r="Y107" s="7">
        <v>0</v>
      </c>
      <c r="Z107" s="8">
        <v>288.7</v>
      </c>
      <c r="AA107" s="4" t="s">
        <v>990</v>
      </c>
      <c r="AB107" s="9">
        <v>1881</v>
      </c>
      <c r="AC107" s="9">
        <v>0</v>
      </c>
      <c r="AD107" s="4" t="s">
        <v>330</v>
      </c>
      <c r="AE107" s="1" t="s">
        <v>330</v>
      </c>
      <c r="AF107" s="4" t="s">
        <v>328</v>
      </c>
      <c r="AG107" s="4" t="s">
        <v>331</v>
      </c>
      <c r="AH107" s="4" t="s">
        <v>328</v>
      </c>
      <c r="AI107" s="4" t="s">
        <v>332</v>
      </c>
      <c r="AJ107" s="4" t="s">
        <v>332</v>
      </c>
      <c r="AK107" s="4" t="s">
        <v>328</v>
      </c>
      <c r="AL107" s="2">
        <f>IF(C107=[1]Лист1!$C104,1,0)</f>
        <v>1</v>
      </c>
      <c r="AM107" s="2">
        <f>IF(C107='2.2'!C105,1,0)</f>
        <v>1</v>
      </c>
      <c r="AN107" s="2">
        <f>IF(C107='2.3'!C105,1,0)</f>
        <v>1</v>
      </c>
      <c r="AO107" s="2">
        <f>IF(C107='2.4'!C106,1,0)</f>
        <v>1</v>
      </c>
      <c r="AP107" s="2">
        <f>IF(C107='2.5'!C107,1,0)</f>
        <v>1</v>
      </c>
      <c r="AQ107" s="2">
        <f>IF(C107='2.6'!C106,1,0)</f>
        <v>1</v>
      </c>
      <c r="AR107" s="2">
        <f>IF(C107='2.7'!C105,1,0)</f>
        <v>1</v>
      </c>
      <c r="AS107" s="2">
        <f>IF(C107='2.8'!C106,1,0)</f>
        <v>1</v>
      </c>
    </row>
    <row r="108" spans="1:45" ht="15" customHeight="1" x14ac:dyDescent="0.25">
      <c r="A108" s="26">
        <v>104</v>
      </c>
      <c r="B108" s="27" t="s">
        <v>991</v>
      </c>
      <c r="C108" s="27" t="s">
        <v>992</v>
      </c>
      <c r="D108" s="38">
        <v>42156</v>
      </c>
      <c r="E108" s="4" t="s">
        <v>326</v>
      </c>
      <c r="F108" s="1">
        <v>42154</v>
      </c>
      <c r="G108" s="4">
        <v>2</v>
      </c>
      <c r="H108" s="1">
        <v>42156</v>
      </c>
      <c r="I108" s="4" t="s">
        <v>993</v>
      </c>
      <c r="J108" s="4" t="s">
        <v>327</v>
      </c>
      <c r="K108" s="5" t="s">
        <v>994</v>
      </c>
      <c r="L108" s="4">
        <v>1963</v>
      </c>
      <c r="M108" s="4">
        <v>1963</v>
      </c>
      <c r="N108" s="4" t="s">
        <v>328</v>
      </c>
      <c r="O108" s="4" t="s">
        <v>329</v>
      </c>
      <c r="P108" s="4">
        <v>5</v>
      </c>
      <c r="Q108" s="4">
        <v>5</v>
      </c>
      <c r="R108" s="4">
        <v>3</v>
      </c>
      <c r="S108" s="4">
        <v>0</v>
      </c>
      <c r="T108" s="4">
        <v>60</v>
      </c>
      <c r="U108" s="4">
        <v>60</v>
      </c>
      <c r="V108" s="4">
        <v>0</v>
      </c>
      <c r="W108" s="30">
        <f t="shared" si="1"/>
        <v>3275.3</v>
      </c>
      <c r="X108" s="6">
        <v>2493.8000000000002</v>
      </c>
      <c r="Y108" s="7">
        <v>0</v>
      </c>
      <c r="Z108" s="8">
        <v>781.5</v>
      </c>
      <c r="AA108" s="4" t="s">
        <v>995</v>
      </c>
      <c r="AB108" s="9">
        <v>2346</v>
      </c>
      <c r="AC108" s="9">
        <v>0</v>
      </c>
      <c r="AD108" s="4" t="s">
        <v>330</v>
      </c>
      <c r="AE108" s="1" t="s">
        <v>330</v>
      </c>
      <c r="AF108" s="4" t="s">
        <v>328</v>
      </c>
      <c r="AG108" s="4" t="s">
        <v>331</v>
      </c>
      <c r="AH108" s="4" t="s">
        <v>328</v>
      </c>
      <c r="AI108" s="4" t="s">
        <v>333</v>
      </c>
      <c r="AJ108" s="4" t="s">
        <v>332</v>
      </c>
      <c r="AK108" s="4" t="s">
        <v>328</v>
      </c>
      <c r="AL108" s="2">
        <f>IF(C108=[1]Лист1!$C105,1,0)</f>
        <v>1</v>
      </c>
      <c r="AM108" s="2">
        <f>IF(C108='2.2'!C106,1,0)</f>
        <v>1</v>
      </c>
      <c r="AN108" s="2">
        <f>IF(C108='2.3'!C106,1,0)</f>
        <v>1</v>
      </c>
      <c r="AO108" s="2">
        <f>IF(C108='2.4'!C107,1,0)</f>
        <v>1</v>
      </c>
      <c r="AP108" s="2">
        <f>IF(C108='2.5'!C108,1,0)</f>
        <v>1</v>
      </c>
      <c r="AQ108" s="2">
        <f>IF(C108='2.6'!C107,1,0)</f>
        <v>1</v>
      </c>
      <c r="AR108" s="2">
        <f>IF(C108='2.7'!C106,1,0)</f>
        <v>1</v>
      </c>
      <c r="AS108" s="2">
        <f>IF(C108='2.8'!C107,1,0)</f>
        <v>1</v>
      </c>
    </row>
    <row r="109" spans="1:45" ht="15" customHeight="1" x14ac:dyDescent="0.25">
      <c r="A109" s="26">
        <v>105</v>
      </c>
      <c r="B109" s="27" t="s">
        <v>996</v>
      </c>
      <c r="C109" s="27" t="s">
        <v>997</v>
      </c>
      <c r="D109" s="38">
        <v>42710</v>
      </c>
      <c r="E109" s="4" t="s">
        <v>326</v>
      </c>
      <c r="F109" s="1">
        <v>42704</v>
      </c>
      <c r="G109" s="4">
        <v>2</v>
      </c>
      <c r="H109" s="1">
        <v>42710</v>
      </c>
      <c r="I109" s="4" t="s">
        <v>998</v>
      </c>
      <c r="J109" s="4" t="s">
        <v>327</v>
      </c>
      <c r="K109" s="5" t="s">
        <v>999</v>
      </c>
      <c r="L109" s="4">
        <v>2008</v>
      </c>
      <c r="M109" s="4">
        <v>2008</v>
      </c>
      <c r="N109" s="4" t="s">
        <v>328</v>
      </c>
      <c r="O109" s="4" t="s">
        <v>329</v>
      </c>
      <c r="P109" s="4">
        <v>12</v>
      </c>
      <c r="Q109" s="4">
        <v>12</v>
      </c>
      <c r="R109" s="4">
        <v>1</v>
      </c>
      <c r="S109" s="4">
        <v>2</v>
      </c>
      <c r="T109" s="4"/>
      <c r="U109" s="4">
        <v>77</v>
      </c>
      <c r="V109" s="4"/>
      <c r="W109" s="30">
        <f t="shared" si="1"/>
        <v>5802.5199999999995</v>
      </c>
      <c r="X109" s="6">
        <v>4164.42</v>
      </c>
      <c r="Y109" s="7">
        <v>1007.2</v>
      </c>
      <c r="Z109" s="8">
        <v>630.9</v>
      </c>
      <c r="AA109" s="4" t="s">
        <v>1000</v>
      </c>
      <c r="AB109" s="9">
        <v>1156</v>
      </c>
      <c r="AC109" s="9"/>
      <c r="AD109" s="4" t="s">
        <v>330</v>
      </c>
      <c r="AE109" s="1" t="s">
        <v>330</v>
      </c>
      <c r="AF109" s="4" t="s">
        <v>328</v>
      </c>
      <c r="AG109" s="4" t="s">
        <v>331</v>
      </c>
      <c r="AH109" s="4" t="s">
        <v>328</v>
      </c>
      <c r="AI109" s="4" t="s">
        <v>332</v>
      </c>
      <c r="AJ109" s="4" t="s">
        <v>332</v>
      </c>
      <c r="AK109" s="4" t="s">
        <v>328</v>
      </c>
      <c r="AL109" s="2">
        <f>IF(C109=[1]Лист1!$C106,1,0)</f>
        <v>1</v>
      </c>
      <c r="AM109" s="2">
        <f>IF(C109='2.2'!C107,1,0)</f>
        <v>1</v>
      </c>
      <c r="AN109" s="2">
        <f>IF(C109='2.3'!C107,1,0)</f>
        <v>1</v>
      </c>
      <c r="AO109" s="2">
        <f>IF(C109='2.4'!C108,1,0)</f>
        <v>1</v>
      </c>
      <c r="AP109" s="2">
        <f>IF(C109='2.5'!C109,1,0)</f>
        <v>1</v>
      </c>
      <c r="AQ109" s="2">
        <f>IF(C109='2.6'!C108,1,0)</f>
        <v>1</v>
      </c>
      <c r="AR109" s="2">
        <f>IF(C109='2.7'!C107,1,0)</f>
        <v>1</v>
      </c>
      <c r="AS109" s="2">
        <f>IF(C109='2.8'!C108,1,0)</f>
        <v>1</v>
      </c>
    </row>
    <row r="110" spans="1:45" ht="15" customHeight="1" x14ac:dyDescent="0.25">
      <c r="A110" s="26">
        <v>106</v>
      </c>
      <c r="B110" s="27" t="s">
        <v>411</v>
      </c>
      <c r="C110" s="27" t="s">
        <v>626</v>
      </c>
      <c r="D110" s="38">
        <v>42064</v>
      </c>
      <c r="E110" s="4" t="s">
        <v>326</v>
      </c>
      <c r="F110" s="1">
        <v>42024</v>
      </c>
      <c r="G110" s="4">
        <v>1</v>
      </c>
      <c r="H110" s="1">
        <v>42063</v>
      </c>
      <c r="I110" s="4" t="s">
        <v>537</v>
      </c>
      <c r="J110" s="4" t="s">
        <v>327</v>
      </c>
      <c r="K110" s="5" t="s">
        <v>449</v>
      </c>
      <c r="L110" s="4">
        <v>1975</v>
      </c>
      <c r="M110" s="4">
        <v>1975</v>
      </c>
      <c r="N110" s="4" t="s">
        <v>328</v>
      </c>
      <c r="O110" s="4" t="s">
        <v>329</v>
      </c>
      <c r="P110" s="4">
        <v>5</v>
      </c>
      <c r="Q110" s="4">
        <v>5</v>
      </c>
      <c r="R110" s="4">
        <v>6</v>
      </c>
      <c r="S110" s="4">
        <v>0</v>
      </c>
      <c r="T110" s="4">
        <v>99</v>
      </c>
      <c r="U110" s="4">
        <v>99</v>
      </c>
      <c r="V110" s="4">
        <v>0</v>
      </c>
      <c r="W110" s="30">
        <f t="shared" si="1"/>
        <v>6480.8</v>
      </c>
      <c r="X110" s="6">
        <v>4716.7</v>
      </c>
      <c r="Y110" s="7">
        <v>341.3</v>
      </c>
      <c r="Z110" s="8">
        <v>1422.8</v>
      </c>
      <c r="AA110" s="4" t="s">
        <v>665</v>
      </c>
      <c r="AB110" s="9">
        <v>4451</v>
      </c>
      <c r="AC110" s="9">
        <v>0</v>
      </c>
      <c r="AD110" s="4" t="s">
        <v>330</v>
      </c>
      <c r="AE110" s="1" t="s">
        <v>330</v>
      </c>
      <c r="AF110" s="4" t="s">
        <v>328</v>
      </c>
      <c r="AG110" s="4" t="s">
        <v>331</v>
      </c>
      <c r="AH110" s="4" t="s">
        <v>328</v>
      </c>
      <c r="AI110" s="4" t="s">
        <v>332</v>
      </c>
      <c r="AJ110" s="4" t="s">
        <v>332</v>
      </c>
      <c r="AK110" s="4" t="s">
        <v>328</v>
      </c>
      <c r="AL110" s="2">
        <f>IF(C110=[1]Лист1!$C107,1,0)</f>
        <v>1</v>
      </c>
      <c r="AM110" s="2">
        <f>IF(C110='2.2'!C108,1,0)</f>
        <v>1</v>
      </c>
      <c r="AN110" s="2">
        <f>IF(C110='2.3'!C108,1,0)</f>
        <v>1</v>
      </c>
      <c r="AO110" s="2">
        <f>IF(C110='2.4'!C109,1,0)</f>
        <v>1</v>
      </c>
      <c r="AP110" s="2">
        <f>IF(C110='2.5'!C110,1,0)</f>
        <v>1</v>
      </c>
      <c r="AQ110" s="2">
        <f>IF(C110='2.6'!C109,1,0)</f>
        <v>1</v>
      </c>
      <c r="AR110" s="2">
        <f>IF(C110='2.7'!C108,1,0)</f>
        <v>1</v>
      </c>
      <c r="AS110" s="2">
        <f>IF(C110='2.8'!C109,1,0)</f>
        <v>1</v>
      </c>
    </row>
    <row r="111" spans="1:45" ht="15" customHeight="1" x14ac:dyDescent="0.25">
      <c r="A111" s="26">
        <v>107</v>
      </c>
      <c r="B111" s="27" t="s">
        <v>412</v>
      </c>
      <c r="C111" s="27" t="s">
        <v>627</v>
      </c>
      <c r="D111" s="38">
        <v>42064</v>
      </c>
      <c r="E111" s="4" t="s">
        <v>326</v>
      </c>
      <c r="F111" s="1">
        <v>41985</v>
      </c>
      <c r="G111" s="4">
        <v>1</v>
      </c>
      <c r="H111" s="1">
        <v>42055</v>
      </c>
      <c r="I111" s="4" t="s">
        <v>538</v>
      </c>
      <c r="J111" s="4" t="s">
        <v>327</v>
      </c>
      <c r="K111" s="5" t="s">
        <v>450</v>
      </c>
      <c r="L111" s="4">
        <v>1985</v>
      </c>
      <c r="M111" s="4">
        <v>1985</v>
      </c>
      <c r="N111" s="4" t="s">
        <v>328</v>
      </c>
      <c r="O111" s="4" t="s">
        <v>329</v>
      </c>
      <c r="P111" s="4">
        <v>5</v>
      </c>
      <c r="Q111" s="4">
        <v>5</v>
      </c>
      <c r="R111" s="4">
        <v>2</v>
      </c>
      <c r="S111" s="4">
        <v>0</v>
      </c>
      <c r="T111" s="4">
        <v>150</v>
      </c>
      <c r="U111" s="4">
        <v>148</v>
      </c>
      <c r="V111" s="4">
        <v>2</v>
      </c>
      <c r="W111" s="30">
        <f t="shared" si="1"/>
        <v>6179.86</v>
      </c>
      <c r="X111" s="6">
        <v>3514.56</v>
      </c>
      <c r="Y111" s="7">
        <v>1033.5999999999999</v>
      </c>
      <c r="Z111" s="8">
        <v>1631.7</v>
      </c>
      <c r="AA111" s="4" t="s">
        <v>328</v>
      </c>
      <c r="AB111" s="9">
        <v>3164.3</v>
      </c>
      <c r="AC111" s="9">
        <v>0</v>
      </c>
      <c r="AD111" s="4" t="s">
        <v>330</v>
      </c>
      <c r="AE111" s="1" t="s">
        <v>330</v>
      </c>
      <c r="AF111" s="4" t="s">
        <v>328</v>
      </c>
      <c r="AG111" s="4" t="s">
        <v>331</v>
      </c>
      <c r="AH111" s="4" t="s">
        <v>328</v>
      </c>
      <c r="AI111" s="4" t="s">
        <v>332</v>
      </c>
      <c r="AJ111" s="4" t="s">
        <v>332</v>
      </c>
      <c r="AK111" s="4" t="s">
        <v>328</v>
      </c>
      <c r="AL111" s="2">
        <f>IF(C111=[1]Лист1!$C108,1,0)</f>
        <v>1</v>
      </c>
      <c r="AM111" s="2">
        <f>IF(C111='2.2'!C109,1,0)</f>
        <v>1</v>
      </c>
      <c r="AN111" s="2">
        <f>IF(C111='2.3'!C109,1,0)</f>
        <v>1</v>
      </c>
      <c r="AO111" s="2">
        <f>IF(C111='2.4'!C110,1,0)</f>
        <v>1</v>
      </c>
      <c r="AP111" s="2">
        <f>IF(C111='2.5'!C111,1,0)</f>
        <v>1</v>
      </c>
      <c r="AQ111" s="2">
        <f>IF(C111='2.6'!C110,1,0)</f>
        <v>1</v>
      </c>
      <c r="AR111" s="2">
        <f>IF(C111='2.7'!C109,1,0)</f>
        <v>1</v>
      </c>
      <c r="AS111" s="2">
        <f>IF(C111='2.8'!C110,1,0)</f>
        <v>1</v>
      </c>
    </row>
    <row r="112" spans="1:45" ht="15" customHeight="1" x14ac:dyDescent="0.25">
      <c r="A112" s="26">
        <v>108</v>
      </c>
      <c r="B112" s="27" t="s">
        <v>413</v>
      </c>
      <c r="C112" s="27" t="s">
        <v>628</v>
      </c>
      <c r="D112" s="38">
        <v>42156</v>
      </c>
      <c r="E112" s="4" t="s">
        <v>326</v>
      </c>
      <c r="F112" s="1">
        <v>42128</v>
      </c>
      <c r="G112" s="4">
        <v>2</v>
      </c>
      <c r="H112" s="1">
        <v>42153</v>
      </c>
      <c r="I112" s="4" t="s">
        <v>539</v>
      </c>
      <c r="J112" s="4" t="s">
        <v>327</v>
      </c>
      <c r="K112" s="5" t="s">
        <v>451</v>
      </c>
      <c r="L112" s="4">
        <v>1953</v>
      </c>
      <c r="M112" s="4">
        <v>1953</v>
      </c>
      <c r="N112" s="4" t="s">
        <v>328</v>
      </c>
      <c r="O112" s="4" t="s">
        <v>329</v>
      </c>
      <c r="P112" s="4">
        <v>3</v>
      </c>
      <c r="Q112" s="4">
        <v>3</v>
      </c>
      <c r="R112" s="4">
        <v>2</v>
      </c>
      <c r="S112" s="4">
        <v>0</v>
      </c>
      <c r="T112" s="4">
        <v>18</v>
      </c>
      <c r="U112" s="4">
        <v>18</v>
      </c>
      <c r="V112" s="4">
        <v>0</v>
      </c>
      <c r="W112" s="30">
        <f t="shared" si="1"/>
        <v>1242.69</v>
      </c>
      <c r="X112" s="6">
        <v>1110.69</v>
      </c>
      <c r="Y112" s="7">
        <v>0</v>
      </c>
      <c r="Z112" s="8">
        <v>132</v>
      </c>
      <c r="AA112" s="4" t="s">
        <v>328</v>
      </c>
      <c r="AB112" s="9">
        <v>2486.75</v>
      </c>
      <c r="AC112" s="9">
        <v>0</v>
      </c>
      <c r="AD112" s="4" t="s">
        <v>330</v>
      </c>
      <c r="AE112" s="1" t="s">
        <v>330</v>
      </c>
      <c r="AF112" s="4" t="s">
        <v>328</v>
      </c>
      <c r="AG112" s="4" t="s">
        <v>331</v>
      </c>
      <c r="AH112" s="4" t="s">
        <v>328</v>
      </c>
      <c r="AI112" s="4" t="s">
        <v>332</v>
      </c>
      <c r="AJ112" s="4" t="s">
        <v>332</v>
      </c>
      <c r="AK112" s="4" t="s">
        <v>328</v>
      </c>
      <c r="AL112" s="2">
        <f>IF(C112=[1]Лист1!$C109,1,0)</f>
        <v>1</v>
      </c>
      <c r="AM112" s="2">
        <f>IF(C112='2.2'!C110,1,0)</f>
        <v>1</v>
      </c>
      <c r="AN112" s="2">
        <f>IF(C112='2.3'!C110,1,0)</f>
        <v>1</v>
      </c>
      <c r="AO112" s="2">
        <f>IF(C112='2.4'!C111,1,0)</f>
        <v>1</v>
      </c>
      <c r="AP112" s="2">
        <f>IF(C112='2.5'!C112,1,0)</f>
        <v>1</v>
      </c>
      <c r="AQ112" s="2">
        <f>IF(C112='2.6'!C111,1,0)</f>
        <v>1</v>
      </c>
      <c r="AR112" s="2">
        <f>IF(C112='2.7'!C110,1,0)</f>
        <v>1</v>
      </c>
      <c r="AS112" s="2">
        <f>IF(C112='2.8'!C111,1,0)</f>
        <v>1</v>
      </c>
    </row>
    <row r="113" spans="1:45" ht="15" customHeight="1" x14ac:dyDescent="0.25">
      <c r="A113" s="26">
        <v>109</v>
      </c>
      <c r="B113" s="27" t="s">
        <v>414</v>
      </c>
      <c r="C113" s="27" t="s">
        <v>629</v>
      </c>
      <c r="D113" s="38">
        <v>42156</v>
      </c>
      <c r="E113" s="4" t="s">
        <v>326</v>
      </c>
      <c r="F113" s="1">
        <v>42134</v>
      </c>
      <c r="G113" s="4">
        <v>2</v>
      </c>
      <c r="H113" s="1">
        <v>42154</v>
      </c>
      <c r="I113" s="4" t="s">
        <v>540</v>
      </c>
      <c r="J113" s="4" t="s">
        <v>327</v>
      </c>
      <c r="K113" s="5" t="s">
        <v>452</v>
      </c>
      <c r="L113" s="4">
        <v>1956</v>
      </c>
      <c r="M113" s="4">
        <v>1956</v>
      </c>
      <c r="N113" s="4" t="s">
        <v>328</v>
      </c>
      <c r="O113" s="4" t="s">
        <v>329</v>
      </c>
      <c r="P113" s="4">
        <v>3</v>
      </c>
      <c r="Q113" s="4">
        <v>3</v>
      </c>
      <c r="R113" s="4">
        <v>2</v>
      </c>
      <c r="S113" s="4">
        <v>0</v>
      </c>
      <c r="T113" s="4">
        <v>24</v>
      </c>
      <c r="U113" s="4">
        <v>24</v>
      </c>
      <c r="V113" s="4">
        <v>0</v>
      </c>
      <c r="W113" s="30">
        <f t="shared" si="1"/>
        <v>2067.6</v>
      </c>
      <c r="X113" s="6">
        <v>1409.6</v>
      </c>
      <c r="Y113" s="7">
        <v>0</v>
      </c>
      <c r="Z113" s="8">
        <v>658</v>
      </c>
      <c r="AA113" s="4" t="s">
        <v>328</v>
      </c>
      <c r="AB113" s="9">
        <v>2486.75</v>
      </c>
      <c r="AC113" s="9">
        <v>0</v>
      </c>
      <c r="AD113" s="4" t="s">
        <v>330</v>
      </c>
      <c r="AE113" s="1" t="s">
        <v>330</v>
      </c>
      <c r="AF113" s="4" t="s">
        <v>328</v>
      </c>
      <c r="AG113" s="4" t="s">
        <v>331</v>
      </c>
      <c r="AH113" s="4" t="s">
        <v>328</v>
      </c>
      <c r="AI113" s="4" t="s">
        <v>332</v>
      </c>
      <c r="AJ113" s="4" t="s">
        <v>332</v>
      </c>
      <c r="AK113" s="4" t="s">
        <v>328</v>
      </c>
      <c r="AL113" s="2">
        <f>IF(C113=[1]Лист1!$C110,1,0)</f>
        <v>1</v>
      </c>
      <c r="AM113" s="2">
        <f>IF(C113='2.2'!C111,1,0)</f>
        <v>1</v>
      </c>
      <c r="AN113" s="2">
        <f>IF(C113='2.3'!C111,1,0)</f>
        <v>1</v>
      </c>
      <c r="AO113" s="2">
        <f>IF(C113='2.4'!C112,1,0)</f>
        <v>1</v>
      </c>
      <c r="AP113" s="2">
        <f>IF(C113='2.5'!C113,1,0)</f>
        <v>1</v>
      </c>
      <c r="AQ113" s="2">
        <f>IF(C113='2.6'!C112,1,0)</f>
        <v>1</v>
      </c>
      <c r="AR113" s="2">
        <f>IF(C113='2.7'!C111,1,0)</f>
        <v>1</v>
      </c>
      <c r="AS113" s="2">
        <f>IF(C113='2.8'!C112,1,0)</f>
        <v>1</v>
      </c>
    </row>
    <row r="114" spans="1:45" ht="15" customHeight="1" x14ac:dyDescent="0.25">
      <c r="A114" s="26">
        <v>110</v>
      </c>
      <c r="B114" s="27" t="s">
        <v>415</v>
      </c>
      <c r="C114" s="27" t="s">
        <v>630</v>
      </c>
      <c r="D114" s="38">
        <v>42156</v>
      </c>
      <c r="E114" s="4" t="s">
        <v>326</v>
      </c>
      <c r="F114" s="1">
        <v>42125</v>
      </c>
      <c r="G114" s="4">
        <v>2</v>
      </c>
      <c r="H114" s="1">
        <v>42151</v>
      </c>
      <c r="I114" s="4" t="s">
        <v>541</v>
      </c>
      <c r="J114" s="4" t="s">
        <v>327</v>
      </c>
      <c r="K114" s="5" t="s">
        <v>453</v>
      </c>
      <c r="L114" s="4">
        <v>1956</v>
      </c>
      <c r="M114" s="4">
        <v>1956</v>
      </c>
      <c r="N114" s="4" t="s">
        <v>328</v>
      </c>
      <c r="O114" s="4" t="s">
        <v>329</v>
      </c>
      <c r="P114" s="4">
        <v>3</v>
      </c>
      <c r="Q114" s="4">
        <v>3</v>
      </c>
      <c r="R114" s="4">
        <v>2</v>
      </c>
      <c r="S114" s="4">
        <v>0</v>
      </c>
      <c r="T114" s="4">
        <v>24</v>
      </c>
      <c r="U114" s="4">
        <v>24</v>
      </c>
      <c r="V114" s="4">
        <v>0</v>
      </c>
      <c r="W114" s="30">
        <f t="shared" si="1"/>
        <v>2068.6999999999998</v>
      </c>
      <c r="X114" s="6">
        <v>1410</v>
      </c>
      <c r="Y114" s="7">
        <v>0</v>
      </c>
      <c r="Z114" s="8">
        <v>658.7</v>
      </c>
      <c r="AA114" s="4" t="s">
        <v>328</v>
      </c>
      <c r="AB114" s="9">
        <v>1677.29</v>
      </c>
      <c r="AC114" s="9">
        <v>0</v>
      </c>
      <c r="AD114" s="4" t="s">
        <v>330</v>
      </c>
      <c r="AE114" s="1" t="s">
        <v>330</v>
      </c>
      <c r="AF114" s="4" t="s">
        <v>328</v>
      </c>
      <c r="AG114" s="4" t="s">
        <v>331</v>
      </c>
      <c r="AH114" s="4" t="s">
        <v>328</v>
      </c>
      <c r="AI114" s="4" t="s">
        <v>332</v>
      </c>
      <c r="AJ114" s="4" t="s">
        <v>332</v>
      </c>
      <c r="AK114" s="4" t="s">
        <v>328</v>
      </c>
      <c r="AL114" s="2">
        <f>IF(C114=[1]Лист1!$C111,1,0)</f>
        <v>1</v>
      </c>
      <c r="AM114" s="2">
        <f>IF(C114='2.2'!C112,1,0)</f>
        <v>1</v>
      </c>
      <c r="AN114" s="2">
        <f>IF(C114='2.3'!C112,1,0)</f>
        <v>1</v>
      </c>
      <c r="AO114" s="2">
        <f>IF(C114='2.4'!C113,1,0)</f>
        <v>1</v>
      </c>
      <c r="AP114" s="2">
        <f>IF(C114='2.5'!C114,1,0)</f>
        <v>1</v>
      </c>
      <c r="AQ114" s="2">
        <f>IF(C114='2.6'!C113,1,0)</f>
        <v>1</v>
      </c>
      <c r="AR114" s="2">
        <f>IF(C114='2.7'!C112,1,0)</f>
        <v>1</v>
      </c>
      <c r="AS114" s="2">
        <f>IF(C114='2.8'!C113,1,0)</f>
        <v>1</v>
      </c>
    </row>
  </sheetData>
  <sheetProtection algorithmName="SHA-512" hashValue="66tcdC/1jiQXO4yF5iSFrYMLqjnknvQ25AzEO0UG7+pnM2CL8EDMbH7nleB8riXTO/xuKqWhBJhPKqtlnaISgQ==" saltValue="fa59Ffgr7lfFZkKAZkCT3Q==" spinCount="100000" sheet="1" autoFilter="0"/>
  <sortState ref="A5:AK139">
    <sortCondition ref="B5:B139"/>
  </sortState>
  <mergeCells count="35">
    <mergeCell ref="AD3:AD4"/>
    <mergeCell ref="AE3:AE4"/>
    <mergeCell ref="AF3:AF4"/>
    <mergeCell ref="AG3:AG4"/>
    <mergeCell ref="T3:V3"/>
    <mergeCell ref="AI2:AK2"/>
    <mergeCell ref="AI3:AI4"/>
    <mergeCell ref="AJ3:AJ4"/>
    <mergeCell ref="AK3:AK4"/>
    <mergeCell ref="K2:AH2"/>
    <mergeCell ref="L3:L4"/>
    <mergeCell ref="M3:M4"/>
    <mergeCell ref="AB3:AB4"/>
    <mergeCell ref="AA3:AA4"/>
    <mergeCell ref="Z3:Z4"/>
    <mergeCell ref="Y3:Y4"/>
    <mergeCell ref="X3:X4"/>
    <mergeCell ref="W3:W4"/>
    <mergeCell ref="AH3:AH4"/>
    <mergeCell ref="AC3:AC4"/>
    <mergeCell ref="S3:S4"/>
    <mergeCell ref="R3:R4"/>
    <mergeCell ref="J3:J4"/>
    <mergeCell ref="K3:K4"/>
    <mergeCell ref="N3:N4"/>
    <mergeCell ref="E3:G3"/>
    <mergeCell ref="O3:O4"/>
    <mergeCell ref="P3:Q3"/>
    <mergeCell ref="A1:B1"/>
    <mergeCell ref="B2:B4"/>
    <mergeCell ref="A2:A4"/>
    <mergeCell ref="H3:I3"/>
    <mergeCell ref="D3:D4"/>
    <mergeCell ref="D2:I2"/>
    <mergeCell ref="C2:C4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Data!$A$1:$A$4</xm:f>
          </x14:formula1>
          <xm:sqref>J115:J1048576 J65:J69 J5:J31 J33:J41</xm:sqref>
        </x14:dataValidation>
        <x14:dataValidation type="list" allowBlank="1" showInputMessage="1" showErrorMessage="1">
          <x14:formula1>
            <xm:f>Data!$A$6:$A$7</xm:f>
          </x14:formula1>
          <xm:sqref>O115:O1048576 O65:O69 O5:O31 O33:O41</xm:sqref>
        </x14:dataValidation>
        <x14:dataValidation type="list" allowBlank="1" showInputMessage="1" showErrorMessage="1">
          <x14:formula1>
            <xm:f>Data!$A$9:$A$10</xm:f>
          </x14:formula1>
          <xm:sqref>AD115:AD1048576 AD65:AD69 AD5:AD31 AD33:AD41</xm:sqref>
        </x14:dataValidation>
        <x14:dataValidation type="list" allowBlank="1" showInputMessage="1" showErrorMessage="1">
          <x14:formula1>
            <xm:f>Data!$A$12:$A$13</xm:f>
          </x14:formula1>
          <xm:sqref>AI115:AJ1048576 AI65:AJ69 AI5:AJ31 AI33:AJ41</xm:sqref>
        </x14:dataValidation>
        <x14:dataValidation type="list" allowBlank="1" showInputMessage="1" showErrorMessage="1">
          <x14:formula1>
            <xm:f>'P:\Организации\ООО УК Партнер-Гарант\ДУ - Форма 2\[PG_f2_2019.xlsx]Data'!#REF!</xm:f>
          </x14:formula1>
          <xm:sqref>AI32:AJ32 J32 O32 AD32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AI42:AJ64 J42:J64 O42:O64 AD42:AD64 AI70:AJ92 J70:J92 O70:O92 AD70:AD92 O94:O114 J94:J114 AI94:AJ114 AD94:AD114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AI93:AJ93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AD93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O93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J93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G112"/>
  <sheetViews>
    <sheetView workbookViewId="0">
      <pane xSplit="2" ySplit="2" topLeftCell="DY92" activePane="bottomRight" state="frozen"/>
      <selection pane="topRight" activeCell="C1" sqref="C1"/>
      <selection pane="bottomLeft" activeCell="A3" sqref="A3"/>
      <selection pane="bottomRight" activeCell="EB100" sqref="EB100"/>
    </sheetView>
  </sheetViews>
  <sheetFormatPr defaultColWidth="9.140625" defaultRowHeight="15" x14ac:dyDescent="0.25"/>
  <cols>
    <col min="1" max="1" width="4.7109375" style="28" customWidth="1"/>
    <col min="2" max="2" width="32.7109375" style="29" customWidth="1"/>
    <col min="3" max="3" width="10.7109375" style="29" customWidth="1"/>
    <col min="4" max="4" width="18.7109375" style="21" customWidth="1"/>
    <col min="5" max="5" width="17.7109375" style="21" customWidth="1"/>
    <col min="6" max="6" width="21.7109375" style="21" customWidth="1"/>
    <col min="7" max="7" width="28.7109375" style="21" customWidth="1"/>
    <col min="8" max="9" width="10.7109375" style="21" customWidth="1"/>
    <col min="10" max="10" width="66.7109375" style="21" customWidth="1"/>
    <col min="11" max="12" width="10.7109375" style="21" customWidth="1"/>
    <col min="13" max="13" width="10.7109375" style="11" customWidth="1"/>
    <col min="14" max="14" width="22.7109375" style="21" customWidth="1"/>
    <col min="15" max="15" width="11.7109375" style="21" customWidth="1"/>
    <col min="16" max="16" width="10.7109375" style="21" customWidth="1"/>
    <col min="17" max="17" width="20.7109375" style="21" customWidth="1"/>
    <col min="18" max="19" width="10.7109375" style="21" customWidth="1"/>
    <col min="20" max="20" width="20.7109375" style="21" customWidth="1"/>
    <col min="21" max="22" width="10.7109375" style="21" customWidth="1"/>
    <col min="23" max="23" width="20.7109375" style="21" customWidth="1"/>
    <col min="24" max="25" width="10.7109375" style="21" customWidth="1"/>
    <col min="26" max="26" width="20.7109375" style="21" customWidth="1"/>
    <col min="27" max="28" width="10.7109375" style="21" customWidth="1"/>
    <col min="29" max="29" width="20.7109375" style="21" customWidth="1"/>
    <col min="30" max="31" width="10.7109375" style="21" customWidth="1"/>
    <col min="32" max="32" width="20.7109375" style="21" customWidth="1"/>
    <col min="33" max="34" width="10.7109375" style="21" customWidth="1"/>
    <col min="35" max="35" width="20.7109375" style="21" customWidth="1"/>
    <col min="36" max="37" width="10.7109375" style="21" customWidth="1"/>
    <col min="38" max="38" width="20.7109375" style="21" customWidth="1"/>
    <col min="39" max="39" width="10.7109375" style="21" customWidth="1"/>
    <col min="40" max="40" width="26.7109375" style="21" customWidth="1"/>
    <col min="41" max="42" width="34.7109375" style="21" customWidth="1"/>
    <col min="43" max="43" width="10.7109375" style="21" customWidth="1"/>
    <col min="44" max="45" width="10.7109375" style="10" customWidth="1"/>
    <col min="46" max="46" width="26.7109375" style="21" customWidth="1"/>
    <col min="47" max="48" width="34.7109375" style="21" customWidth="1"/>
    <col min="49" max="49" width="10.7109375" style="21" customWidth="1"/>
    <col min="50" max="51" width="10.7109375" style="10" customWidth="1"/>
    <col min="52" max="52" width="26.7109375" style="21" customWidth="1"/>
    <col min="53" max="54" width="34.7109375" style="21" customWidth="1"/>
    <col min="55" max="55" width="10.7109375" style="21" customWidth="1"/>
    <col min="56" max="57" width="10.7109375" style="10" customWidth="1"/>
    <col min="58" max="58" width="26.7109375" style="21" customWidth="1"/>
    <col min="59" max="60" width="34.7109375" style="21" customWidth="1"/>
    <col min="61" max="61" width="10.7109375" style="21" customWidth="1"/>
    <col min="62" max="63" width="10.7109375" style="10" customWidth="1"/>
    <col min="64" max="64" width="26.7109375" style="21" customWidth="1"/>
    <col min="65" max="66" width="34.7109375" style="21" customWidth="1"/>
    <col min="67" max="67" width="10.7109375" style="21" customWidth="1"/>
    <col min="68" max="69" width="10.7109375" style="10" customWidth="1"/>
    <col min="70" max="70" width="26.7109375" style="21" customWidth="1"/>
    <col min="71" max="72" width="34.7109375" style="21" customWidth="1"/>
    <col min="73" max="73" width="10.7109375" style="21" customWidth="1"/>
    <col min="74" max="75" width="10.7109375" style="10" customWidth="1"/>
    <col min="76" max="76" width="26.7109375" style="21" customWidth="1"/>
    <col min="77" max="78" width="34.7109375" style="21" customWidth="1"/>
    <col min="79" max="79" width="10.7109375" style="21" customWidth="1"/>
    <col min="80" max="81" width="10.7109375" style="10" customWidth="1"/>
    <col min="82" max="82" width="26.7109375" style="21" customWidth="1"/>
    <col min="83" max="84" width="34.7109375" style="21" customWidth="1"/>
    <col min="85" max="85" width="10.7109375" style="21" customWidth="1"/>
    <col min="86" max="87" width="10.7109375" style="10" customWidth="1"/>
    <col min="88" max="88" width="26.7109375" style="21" customWidth="1"/>
    <col min="89" max="90" width="34.7109375" style="21" customWidth="1"/>
    <col min="91" max="93" width="10.7109375" style="21" customWidth="1"/>
    <col min="94" max="94" width="26.7109375" style="21" customWidth="1"/>
    <col min="95" max="96" width="34.7109375" style="21" customWidth="1"/>
    <col min="97" max="97" width="10.7109375" style="21" customWidth="1"/>
    <col min="98" max="99" width="10.7109375" style="10" customWidth="1"/>
    <col min="100" max="100" width="26.7109375" style="21" customWidth="1"/>
    <col min="101" max="102" width="34.7109375" style="21" customWidth="1"/>
    <col min="103" max="103" width="10.7109375" style="21" customWidth="1"/>
    <col min="104" max="105" width="10.7109375" style="10" customWidth="1"/>
    <col min="106" max="106" width="26.7109375" style="21" customWidth="1"/>
    <col min="107" max="108" width="34.7109375" style="21" customWidth="1"/>
    <col min="109" max="109" width="10.7109375" style="21" customWidth="1"/>
    <col min="110" max="111" width="10.7109375" style="10" customWidth="1"/>
    <col min="112" max="112" width="26.7109375" style="21" customWidth="1"/>
    <col min="113" max="114" width="34.7109375" style="21" customWidth="1"/>
    <col min="115" max="115" width="10.7109375" style="21" customWidth="1"/>
    <col min="116" max="117" width="10.7109375" style="10" customWidth="1"/>
    <col min="118" max="118" width="26.7109375" style="21" customWidth="1"/>
    <col min="119" max="120" width="34.7109375" style="21" customWidth="1"/>
    <col min="121" max="121" width="10.7109375" style="21" customWidth="1"/>
    <col min="122" max="123" width="10.7109375" style="10" customWidth="1"/>
    <col min="124" max="124" width="14.7109375" style="21" customWidth="1"/>
    <col min="125" max="125" width="10.7109375" style="21" customWidth="1"/>
    <col min="126" max="126" width="14.7109375" style="21" customWidth="1"/>
    <col min="127" max="127" width="32.7109375" style="21" customWidth="1"/>
    <col min="128" max="129" width="14.7109375" style="21" customWidth="1"/>
    <col min="130" max="130" width="10.7109375" style="11" customWidth="1"/>
    <col min="131" max="131" width="14.7109375" style="21" customWidth="1"/>
    <col min="132" max="132" width="30.7109375" style="21" customWidth="1"/>
    <col min="133" max="133" width="14.7109375" style="21" customWidth="1"/>
    <col min="134" max="134" width="26.7109375" style="21" customWidth="1"/>
    <col min="135" max="137" width="10.7109375" style="21" customWidth="1"/>
    <col min="138" max="16384" width="9.140625" style="21"/>
  </cols>
  <sheetData>
    <row r="1" spans="1:137" s="15" customFormat="1" ht="45" customHeight="1" x14ac:dyDescent="0.25">
      <c r="A1" s="71" t="s">
        <v>0</v>
      </c>
      <c r="B1" s="71" t="s">
        <v>1</v>
      </c>
      <c r="C1" s="68" t="s">
        <v>585</v>
      </c>
      <c r="D1" s="14" t="s">
        <v>41</v>
      </c>
      <c r="E1" s="71" t="s">
        <v>43</v>
      </c>
      <c r="F1" s="71"/>
      <c r="G1" s="71" t="s">
        <v>46</v>
      </c>
      <c r="H1" s="71"/>
      <c r="I1" s="71" t="s">
        <v>48</v>
      </c>
      <c r="J1" s="71"/>
      <c r="K1" s="71"/>
      <c r="L1" s="71"/>
      <c r="M1" s="14" t="s">
        <v>53</v>
      </c>
      <c r="N1" s="71" t="s">
        <v>55</v>
      </c>
      <c r="O1" s="71"/>
      <c r="P1" s="71" t="s">
        <v>58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66" t="s">
        <v>83</v>
      </c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67"/>
      <c r="DT1" s="71" t="s">
        <v>166</v>
      </c>
      <c r="DU1" s="71"/>
      <c r="DV1" s="14" t="s">
        <v>169</v>
      </c>
      <c r="DW1" s="14" t="s">
        <v>171</v>
      </c>
      <c r="DX1" s="14" t="s">
        <v>173</v>
      </c>
      <c r="DY1" s="71" t="s">
        <v>175</v>
      </c>
      <c r="DZ1" s="71"/>
      <c r="EA1" s="14" t="s">
        <v>178</v>
      </c>
      <c r="EB1" s="14" t="s">
        <v>180</v>
      </c>
      <c r="EC1" s="14" t="s">
        <v>182</v>
      </c>
      <c r="ED1" s="14" t="s">
        <v>184</v>
      </c>
      <c r="EE1" s="71" t="s">
        <v>186</v>
      </c>
      <c r="EF1" s="71"/>
      <c r="EG1" s="71"/>
    </row>
    <row r="2" spans="1:137" s="15" customFormat="1" ht="90" customHeight="1" x14ac:dyDescent="0.25">
      <c r="A2" s="71"/>
      <c r="B2" s="71"/>
      <c r="C2" s="70"/>
      <c r="D2" s="14" t="s">
        <v>42</v>
      </c>
      <c r="E2" s="14" t="s">
        <v>44</v>
      </c>
      <c r="F2" s="14" t="s">
        <v>45</v>
      </c>
      <c r="G2" s="14" t="s">
        <v>236</v>
      </c>
      <c r="H2" s="14" t="s">
        <v>47</v>
      </c>
      <c r="I2" s="14" t="s">
        <v>49</v>
      </c>
      <c r="J2" s="14" t="s">
        <v>52</v>
      </c>
      <c r="K2" s="14" t="s">
        <v>51</v>
      </c>
      <c r="L2" s="14" t="s">
        <v>50</v>
      </c>
      <c r="M2" s="14" t="s">
        <v>54</v>
      </c>
      <c r="N2" s="14" t="s">
        <v>56</v>
      </c>
      <c r="O2" s="14" t="s">
        <v>57</v>
      </c>
      <c r="P2" s="14" t="s">
        <v>59</v>
      </c>
      <c r="Q2" s="14" t="s">
        <v>62</v>
      </c>
      <c r="R2" s="14" t="s">
        <v>63</v>
      </c>
      <c r="S2" s="14" t="s">
        <v>64</v>
      </c>
      <c r="T2" s="14" t="s">
        <v>60</v>
      </c>
      <c r="U2" s="14" t="s">
        <v>65</v>
      </c>
      <c r="V2" s="14" t="s">
        <v>66</v>
      </c>
      <c r="W2" s="14" t="s">
        <v>67</v>
      </c>
      <c r="X2" s="14" t="s">
        <v>61</v>
      </c>
      <c r="Y2" s="14" t="s">
        <v>68</v>
      </c>
      <c r="Z2" s="14" t="s">
        <v>69</v>
      </c>
      <c r="AA2" s="14" t="s">
        <v>70</v>
      </c>
      <c r="AB2" s="14" t="s">
        <v>71</v>
      </c>
      <c r="AC2" s="14" t="s">
        <v>72</v>
      </c>
      <c r="AD2" s="14" t="s">
        <v>73</v>
      </c>
      <c r="AE2" s="14" t="s">
        <v>74</v>
      </c>
      <c r="AF2" s="14" t="s">
        <v>75</v>
      </c>
      <c r="AG2" s="14" t="s">
        <v>76</v>
      </c>
      <c r="AH2" s="14" t="s">
        <v>77</v>
      </c>
      <c r="AI2" s="14" t="s">
        <v>78</v>
      </c>
      <c r="AJ2" s="14" t="s">
        <v>79</v>
      </c>
      <c r="AK2" s="14" t="s">
        <v>80</v>
      </c>
      <c r="AL2" s="14" t="s">
        <v>81</v>
      </c>
      <c r="AM2" s="14" t="s">
        <v>82</v>
      </c>
      <c r="AN2" s="22" t="s">
        <v>84</v>
      </c>
      <c r="AO2" s="14" t="s">
        <v>85</v>
      </c>
      <c r="AP2" s="14" t="s">
        <v>86</v>
      </c>
      <c r="AQ2" s="14" t="s">
        <v>87</v>
      </c>
      <c r="AR2" s="14" t="s">
        <v>88</v>
      </c>
      <c r="AS2" s="14" t="s">
        <v>107</v>
      </c>
      <c r="AT2" s="22" t="s">
        <v>89</v>
      </c>
      <c r="AU2" s="14" t="s">
        <v>90</v>
      </c>
      <c r="AV2" s="14" t="s">
        <v>91</v>
      </c>
      <c r="AW2" s="14" t="s">
        <v>92</v>
      </c>
      <c r="AX2" s="14" t="s">
        <v>93</v>
      </c>
      <c r="AY2" s="14" t="s">
        <v>104</v>
      </c>
      <c r="AZ2" s="22" t="s">
        <v>94</v>
      </c>
      <c r="BA2" s="14" t="s">
        <v>95</v>
      </c>
      <c r="BB2" s="14" t="s">
        <v>96</v>
      </c>
      <c r="BC2" s="14" t="s">
        <v>97</v>
      </c>
      <c r="BD2" s="14" t="s">
        <v>98</v>
      </c>
      <c r="BE2" s="14" t="s">
        <v>105</v>
      </c>
      <c r="BF2" s="22" t="s">
        <v>99</v>
      </c>
      <c r="BG2" s="14" t="s">
        <v>100</v>
      </c>
      <c r="BH2" s="14" t="s">
        <v>101</v>
      </c>
      <c r="BI2" s="14" t="s">
        <v>102</v>
      </c>
      <c r="BJ2" s="14" t="s">
        <v>103</v>
      </c>
      <c r="BK2" s="14" t="s">
        <v>106</v>
      </c>
      <c r="BL2" s="22" t="s">
        <v>108</v>
      </c>
      <c r="BM2" s="14" t="s">
        <v>109</v>
      </c>
      <c r="BN2" s="14" t="s">
        <v>110</v>
      </c>
      <c r="BO2" s="14" t="s">
        <v>111</v>
      </c>
      <c r="BP2" s="14" t="s">
        <v>112</v>
      </c>
      <c r="BQ2" s="14" t="s">
        <v>113</v>
      </c>
      <c r="BR2" s="22" t="s">
        <v>114</v>
      </c>
      <c r="BS2" s="14" t="s">
        <v>115</v>
      </c>
      <c r="BT2" s="14" t="s">
        <v>116</v>
      </c>
      <c r="BU2" s="14" t="s">
        <v>117</v>
      </c>
      <c r="BV2" s="14" t="s">
        <v>118</v>
      </c>
      <c r="BW2" s="14" t="s">
        <v>119</v>
      </c>
      <c r="BX2" s="22" t="s">
        <v>120</v>
      </c>
      <c r="BY2" s="14" t="s">
        <v>121</v>
      </c>
      <c r="BZ2" s="14" t="s">
        <v>122</v>
      </c>
      <c r="CA2" s="14" t="s">
        <v>123</v>
      </c>
      <c r="CB2" s="14" t="s">
        <v>124</v>
      </c>
      <c r="CC2" s="14" t="s">
        <v>125</v>
      </c>
      <c r="CD2" s="22" t="s">
        <v>126</v>
      </c>
      <c r="CE2" s="14" t="s">
        <v>127</v>
      </c>
      <c r="CF2" s="14" t="s">
        <v>128</v>
      </c>
      <c r="CG2" s="14" t="s">
        <v>129</v>
      </c>
      <c r="CH2" s="14" t="s">
        <v>130</v>
      </c>
      <c r="CI2" s="14" t="s">
        <v>131</v>
      </c>
      <c r="CJ2" s="22" t="s">
        <v>132</v>
      </c>
      <c r="CK2" s="14" t="s">
        <v>133</v>
      </c>
      <c r="CL2" s="14" t="s">
        <v>134</v>
      </c>
      <c r="CM2" s="14" t="s">
        <v>135</v>
      </c>
      <c r="CN2" s="14" t="s">
        <v>136</v>
      </c>
      <c r="CO2" s="14" t="s">
        <v>137</v>
      </c>
      <c r="CP2" s="22" t="s">
        <v>138</v>
      </c>
      <c r="CQ2" s="14" t="s">
        <v>556</v>
      </c>
      <c r="CR2" s="14" t="s">
        <v>557</v>
      </c>
      <c r="CS2" s="14" t="s">
        <v>139</v>
      </c>
      <c r="CT2" s="14" t="s">
        <v>140</v>
      </c>
      <c r="CU2" s="14" t="s">
        <v>141</v>
      </c>
      <c r="CV2" s="22" t="s">
        <v>142</v>
      </c>
      <c r="CW2" s="14" t="s">
        <v>143</v>
      </c>
      <c r="CX2" s="14" t="s">
        <v>144</v>
      </c>
      <c r="CY2" s="14" t="s">
        <v>145</v>
      </c>
      <c r="CZ2" s="14" t="s">
        <v>146</v>
      </c>
      <c r="DA2" s="14" t="s">
        <v>147</v>
      </c>
      <c r="DB2" s="22" t="s">
        <v>148</v>
      </c>
      <c r="DC2" s="14" t="s">
        <v>149</v>
      </c>
      <c r="DD2" s="14" t="s">
        <v>150</v>
      </c>
      <c r="DE2" s="14" t="s">
        <v>151</v>
      </c>
      <c r="DF2" s="14" t="s">
        <v>152</v>
      </c>
      <c r="DG2" s="14" t="s">
        <v>153</v>
      </c>
      <c r="DH2" s="22" t="s">
        <v>154</v>
      </c>
      <c r="DI2" s="14" t="s">
        <v>155</v>
      </c>
      <c r="DJ2" s="14" t="s">
        <v>156</v>
      </c>
      <c r="DK2" s="14" t="s">
        <v>157</v>
      </c>
      <c r="DL2" s="14" t="s">
        <v>158</v>
      </c>
      <c r="DM2" s="14" t="s">
        <v>159</v>
      </c>
      <c r="DN2" s="22" t="s">
        <v>160</v>
      </c>
      <c r="DO2" s="14" t="s">
        <v>161</v>
      </c>
      <c r="DP2" s="14" t="s">
        <v>162</v>
      </c>
      <c r="DQ2" s="14" t="s">
        <v>163</v>
      </c>
      <c r="DR2" s="14" t="s">
        <v>164</v>
      </c>
      <c r="DS2" s="14" t="s">
        <v>165</v>
      </c>
      <c r="DT2" s="14" t="s">
        <v>167</v>
      </c>
      <c r="DU2" s="14" t="s">
        <v>168</v>
      </c>
      <c r="DV2" s="14" t="s">
        <v>170</v>
      </c>
      <c r="DW2" s="14" t="s">
        <v>172</v>
      </c>
      <c r="DX2" s="14" t="s">
        <v>174</v>
      </c>
      <c r="DY2" s="14" t="s">
        <v>176</v>
      </c>
      <c r="DZ2" s="14" t="s">
        <v>177</v>
      </c>
      <c r="EA2" s="14" t="s">
        <v>179</v>
      </c>
      <c r="EB2" s="14" t="s">
        <v>181</v>
      </c>
      <c r="EC2" s="14" t="s">
        <v>183</v>
      </c>
      <c r="ED2" s="14" t="s">
        <v>185</v>
      </c>
      <c r="EE2" s="14" t="s">
        <v>187</v>
      </c>
      <c r="EF2" s="14" t="s">
        <v>188</v>
      </c>
      <c r="EG2" s="14" t="s">
        <v>189</v>
      </c>
    </row>
    <row r="3" spans="1:137" ht="15" customHeight="1" x14ac:dyDescent="0.25">
      <c r="A3" s="26">
        <v>1</v>
      </c>
      <c r="B3" s="27" t="s">
        <v>385</v>
      </c>
      <c r="C3" s="42" t="s">
        <v>591</v>
      </c>
      <c r="D3" s="17" t="s">
        <v>362</v>
      </c>
      <c r="E3" s="18" t="s">
        <v>352</v>
      </c>
      <c r="F3" s="17" t="s">
        <v>355</v>
      </c>
      <c r="G3" s="18" t="s">
        <v>339</v>
      </c>
      <c r="H3" s="17"/>
      <c r="I3" s="17" t="s">
        <v>340</v>
      </c>
      <c r="J3" s="17" t="s">
        <v>357</v>
      </c>
      <c r="K3" s="17"/>
      <c r="L3" s="17"/>
      <c r="M3" s="19">
        <v>929.1</v>
      </c>
      <c r="N3" s="17" t="s">
        <v>358</v>
      </c>
      <c r="O3" s="17">
        <v>4</v>
      </c>
      <c r="P3" s="17">
        <v>1</v>
      </c>
      <c r="Q3" s="17" t="s">
        <v>359</v>
      </c>
      <c r="R3" s="17">
        <v>1986</v>
      </c>
      <c r="S3" s="17">
        <v>2</v>
      </c>
      <c r="T3" s="17" t="s">
        <v>359</v>
      </c>
      <c r="U3" s="17">
        <v>1986</v>
      </c>
      <c r="V3" s="17">
        <v>3</v>
      </c>
      <c r="W3" s="17" t="s">
        <v>359</v>
      </c>
      <c r="X3" s="17">
        <v>1986</v>
      </c>
      <c r="Y3" s="17">
        <v>4</v>
      </c>
      <c r="Z3" s="17" t="s">
        <v>359</v>
      </c>
      <c r="AA3" s="17">
        <v>1986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0"/>
      <c r="AM3" s="20"/>
      <c r="AN3" s="20" t="s">
        <v>211</v>
      </c>
      <c r="AO3" s="20" t="s">
        <v>342</v>
      </c>
      <c r="AP3" s="20"/>
      <c r="AQ3" s="20" t="s">
        <v>343</v>
      </c>
      <c r="AR3" s="1"/>
      <c r="AS3" s="1"/>
      <c r="AT3" s="20" t="s">
        <v>255</v>
      </c>
      <c r="AU3" s="20" t="s">
        <v>342</v>
      </c>
      <c r="AV3" s="20"/>
      <c r="AW3" s="20" t="s">
        <v>344</v>
      </c>
      <c r="AX3" s="1"/>
      <c r="AY3" s="1"/>
      <c r="AZ3" s="20" t="s">
        <v>257</v>
      </c>
      <c r="BA3" s="20" t="s">
        <v>342</v>
      </c>
      <c r="BB3" s="20"/>
      <c r="BC3" s="20" t="s">
        <v>343</v>
      </c>
      <c r="BD3" s="1"/>
      <c r="BE3" s="1"/>
      <c r="BF3" s="20" t="s">
        <v>237</v>
      </c>
      <c r="BG3" s="20" t="s">
        <v>342</v>
      </c>
      <c r="BH3" s="20"/>
      <c r="BI3" s="20" t="s">
        <v>343</v>
      </c>
      <c r="BJ3" s="1"/>
      <c r="BK3" s="1"/>
      <c r="BL3" s="20" t="s">
        <v>258</v>
      </c>
      <c r="BM3" s="20" t="s">
        <v>353</v>
      </c>
      <c r="BN3" s="20"/>
      <c r="BO3" s="20" t="s">
        <v>343</v>
      </c>
      <c r="BP3" s="1"/>
      <c r="BQ3" s="1"/>
      <c r="BR3" s="20" t="s">
        <v>258</v>
      </c>
      <c r="BS3" s="20" t="s">
        <v>342</v>
      </c>
      <c r="BT3" s="20"/>
      <c r="BU3" s="20" t="s">
        <v>343</v>
      </c>
      <c r="BV3" s="1"/>
      <c r="BW3" s="1"/>
      <c r="BX3" s="20" t="s">
        <v>256</v>
      </c>
      <c r="BY3" s="20" t="s">
        <v>345</v>
      </c>
      <c r="BZ3" s="20" t="s">
        <v>346</v>
      </c>
      <c r="CA3" s="20" t="s">
        <v>347</v>
      </c>
      <c r="CB3" s="1"/>
      <c r="CC3" s="1"/>
      <c r="CD3" s="20" t="s">
        <v>256</v>
      </c>
      <c r="CE3" s="20" t="s">
        <v>342</v>
      </c>
      <c r="CF3" s="20"/>
      <c r="CG3" s="20" t="s">
        <v>347</v>
      </c>
      <c r="CH3" s="1"/>
      <c r="CI3" s="1"/>
      <c r="CJ3" s="20" t="s">
        <v>256</v>
      </c>
      <c r="CK3" s="20" t="s">
        <v>342</v>
      </c>
      <c r="CL3" s="20"/>
      <c r="CM3" s="20" t="s">
        <v>347</v>
      </c>
      <c r="CN3" s="1"/>
      <c r="CO3" s="1"/>
      <c r="CP3" s="20" t="s">
        <v>256</v>
      </c>
      <c r="CQ3" s="20" t="s">
        <v>342</v>
      </c>
      <c r="CR3" s="20"/>
      <c r="CS3" s="20" t="s">
        <v>347</v>
      </c>
      <c r="CT3" s="1"/>
      <c r="CU3" s="1"/>
      <c r="CV3" s="20" t="s">
        <v>256</v>
      </c>
      <c r="CW3" s="20" t="s">
        <v>342</v>
      </c>
      <c r="CX3" s="20"/>
      <c r="CY3" s="20" t="s">
        <v>347</v>
      </c>
      <c r="CZ3" s="1"/>
      <c r="DA3" s="1"/>
      <c r="DB3" s="20" t="s">
        <v>256</v>
      </c>
      <c r="DC3" s="20" t="s">
        <v>342</v>
      </c>
      <c r="DD3" s="20"/>
      <c r="DE3" s="20" t="s">
        <v>347</v>
      </c>
      <c r="DF3" s="1"/>
      <c r="DG3" s="1"/>
      <c r="DH3" s="20" t="s">
        <v>256</v>
      </c>
      <c r="DI3" s="20" t="s">
        <v>342</v>
      </c>
      <c r="DJ3" s="20"/>
      <c r="DK3" s="20" t="s">
        <v>347</v>
      </c>
      <c r="DL3" s="1"/>
      <c r="DM3" s="1"/>
      <c r="DN3" s="20" t="s">
        <v>256</v>
      </c>
      <c r="DO3" s="20" t="s">
        <v>342</v>
      </c>
      <c r="DP3" s="20"/>
      <c r="DQ3" s="20" t="s">
        <v>347</v>
      </c>
      <c r="DR3" s="1"/>
      <c r="DS3" s="1"/>
      <c r="DT3" s="20" t="s">
        <v>348</v>
      </c>
      <c r="DU3" s="20">
        <v>1</v>
      </c>
      <c r="DV3" s="20" t="s">
        <v>348</v>
      </c>
      <c r="DW3" s="20" t="s">
        <v>360</v>
      </c>
      <c r="DX3" s="20" t="s">
        <v>348</v>
      </c>
      <c r="DY3" s="20" t="s">
        <v>348</v>
      </c>
      <c r="DZ3" s="9">
        <v>0</v>
      </c>
      <c r="EA3" s="20" t="s">
        <v>348</v>
      </c>
      <c r="EB3" s="20" t="s">
        <v>350</v>
      </c>
      <c r="EC3" s="20" t="s">
        <v>328</v>
      </c>
      <c r="ED3" s="20" t="s">
        <v>361</v>
      </c>
      <c r="EE3" s="20"/>
      <c r="EF3" s="20"/>
      <c r="EG3" s="20"/>
    </row>
    <row r="4" spans="1:137" ht="15" customHeight="1" x14ac:dyDescent="0.25">
      <c r="A4" s="26">
        <v>2</v>
      </c>
      <c r="B4" s="27" t="s">
        <v>386</v>
      </c>
      <c r="C4" s="42" t="s">
        <v>592</v>
      </c>
      <c r="D4" s="17" t="s">
        <v>362</v>
      </c>
      <c r="E4" s="18" t="s">
        <v>352</v>
      </c>
      <c r="F4" s="17" t="s">
        <v>355</v>
      </c>
      <c r="G4" s="18" t="s">
        <v>339</v>
      </c>
      <c r="H4" s="17"/>
      <c r="I4" s="17" t="s">
        <v>340</v>
      </c>
      <c r="J4" s="17" t="s">
        <v>357</v>
      </c>
      <c r="K4" s="17"/>
      <c r="L4" s="17"/>
      <c r="M4" s="19">
        <v>1138.2</v>
      </c>
      <c r="N4" s="17" t="s">
        <v>358</v>
      </c>
      <c r="O4" s="17">
        <v>4</v>
      </c>
      <c r="P4" s="17">
        <v>1</v>
      </c>
      <c r="Q4" s="17" t="s">
        <v>359</v>
      </c>
      <c r="R4" s="17">
        <v>1985</v>
      </c>
      <c r="S4" s="17">
        <v>2</v>
      </c>
      <c r="T4" s="17" t="s">
        <v>359</v>
      </c>
      <c r="U4" s="17">
        <v>1985</v>
      </c>
      <c r="V4" s="17">
        <v>3</v>
      </c>
      <c r="W4" s="17" t="s">
        <v>359</v>
      </c>
      <c r="X4" s="17">
        <v>1985</v>
      </c>
      <c r="Y4" s="17">
        <v>4</v>
      </c>
      <c r="Z4" s="17" t="s">
        <v>359</v>
      </c>
      <c r="AA4" s="17">
        <v>1985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0"/>
      <c r="AM4" s="20"/>
      <c r="AN4" s="20" t="s">
        <v>211</v>
      </c>
      <c r="AO4" s="20" t="s">
        <v>342</v>
      </c>
      <c r="AP4" s="20"/>
      <c r="AQ4" s="20" t="s">
        <v>343</v>
      </c>
      <c r="AR4" s="1"/>
      <c r="AS4" s="1"/>
      <c r="AT4" s="20" t="s">
        <v>255</v>
      </c>
      <c r="AU4" s="20" t="s">
        <v>342</v>
      </c>
      <c r="AV4" s="20"/>
      <c r="AW4" s="20" t="s">
        <v>344</v>
      </c>
      <c r="AX4" s="1"/>
      <c r="AY4" s="1"/>
      <c r="AZ4" s="20" t="s">
        <v>257</v>
      </c>
      <c r="BA4" s="20" t="s">
        <v>342</v>
      </c>
      <c r="BB4" s="20"/>
      <c r="BC4" s="20" t="s">
        <v>343</v>
      </c>
      <c r="BD4" s="1"/>
      <c r="BE4" s="1"/>
      <c r="BF4" s="20" t="s">
        <v>237</v>
      </c>
      <c r="BG4" s="20" t="s">
        <v>342</v>
      </c>
      <c r="BH4" s="20"/>
      <c r="BI4" s="20" t="s">
        <v>343</v>
      </c>
      <c r="BJ4" s="1"/>
      <c r="BK4" s="1"/>
      <c r="BL4" s="20" t="s">
        <v>258</v>
      </c>
      <c r="BM4" s="20" t="s">
        <v>353</v>
      </c>
      <c r="BN4" s="20"/>
      <c r="BO4" s="20" t="s">
        <v>343</v>
      </c>
      <c r="BP4" s="1"/>
      <c r="BQ4" s="1"/>
      <c r="BR4" s="20" t="s">
        <v>258</v>
      </c>
      <c r="BS4" s="20" t="s">
        <v>342</v>
      </c>
      <c r="BT4" s="20"/>
      <c r="BU4" s="20" t="s">
        <v>343</v>
      </c>
      <c r="BV4" s="1"/>
      <c r="BW4" s="1"/>
      <c r="BX4" s="20" t="s">
        <v>256</v>
      </c>
      <c r="BY4" s="20" t="s">
        <v>345</v>
      </c>
      <c r="BZ4" s="20" t="s">
        <v>346</v>
      </c>
      <c r="CA4" s="20" t="s">
        <v>347</v>
      </c>
      <c r="CB4" s="1"/>
      <c r="CC4" s="1"/>
      <c r="CD4" s="20" t="s">
        <v>256</v>
      </c>
      <c r="CE4" s="20" t="s">
        <v>342</v>
      </c>
      <c r="CF4" s="20"/>
      <c r="CG4" s="20" t="s">
        <v>347</v>
      </c>
      <c r="CH4" s="1"/>
      <c r="CI4" s="1"/>
      <c r="CJ4" s="20" t="s">
        <v>256</v>
      </c>
      <c r="CK4" s="20" t="s">
        <v>342</v>
      </c>
      <c r="CL4" s="20"/>
      <c r="CM4" s="20" t="s">
        <v>347</v>
      </c>
      <c r="CN4" s="1"/>
      <c r="CO4" s="1"/>
      <c r="CP4" s="20" t="s">
        <v>256</v>
      </c>
      <c r="CQ4" s="20" t="s">
        <v>342</v>
      </c>
      <c r="CR4" s="20"/>
      <c r="CS4" s="20" t="s">
        <v>347</v>
      </c>
      <c r="CT4" s="1"/>
      <c r="CU4" s="1"/>
      <c r="CV4" s="20" t="s">
        <v>256</v>
      </c>
      <c r="CW4" s="20" t="s">
        <v>342</v>
      </c>
      <c r="CX4" s="20"/>
      <c r="CY4" s="20" t="s">
        <v>347</v>
      </c>
      <c r="CZ4" s="1"/>
      <c r="DA4" s="1"/>
      <c r="DB4" s="20" t="s">
        <v>256</v>
      </c>
      <c r="DC4" s="20" t="s">
        <v>342</v>
      </c>
      <c r="DD4" s="20"/>
      <c r="DE4" s="20" t="s">
        <v>347</v>
      </c>
      <c r="DF4" s="1"/>
      <c r="DG4" s="1"/>
      <c r="DH4" s="20" t="s">
        <v>256</v>
      </c>
      <c r="DI4" s="20" t="s">
        <v>342</v>
      </c>
      <c r="DJ4" s="20"/>
      <c r="DK4" s="20" t="s">
        <v>347</v>
      </c>
      <c r="DL4" s="1"/>
      <c r="DM4" s="1"/>
      <c r="DN4" s="20" t="s">
        <v>256</v>
      </c>
      <c r="DO4" s="20" t="s">
        <v>342</v>
      </c>
      <c r="DP4" s="20"/>
      <c r="DQ4" s="20" t="s">
        <v>347</v>
      </c>
      <c r="DR4" s="1"/>
      <c r="DS4" s="1"/>
      <c r="DT4" s="20" t="s">
        <v>348</v>
      </c>
      <c r="DU4" s="20">
        <v>1</v>
      </c>
      <c r="DV4" s="20" t="s">
        <v>348</v>
      </c>
      <c r="DW4" s="20" t="s">
        <v>360</v>
      </c>
      <c r="DX4" s="20" t="s">
        <v>348</v>
      </c>
      <c r="DY4" s="20" t="s">
        <v>348</v>
      </c>
      <c r="DZ4" s="9">
        <v>0</v>
      </c>
      <c r="EA4" s="20" t="s">
        <v>348</v>
      </c>
      <c r="EB4" s="20" t="s">
        <v>350</v>
      </c>
      <c r="EC4" s="20" t="s">
        <v>328</v>
      </c>
      <c r="ED4" s="20" t="s">
        <v>361</v>
      </c>
      <c r="EE4" s="20"/>
      <c r="EF4" s="20"/>
      <c r="EG4" s="20"/>
    </row>
    <row r="5" spans="1:137" ht="15" customHeight="1" x14ac:dyDescent="0.25">
      <c r="A5" s="26">
        <v>3</v>
      </c>
      <c r="B5" s="27" t="s">
        <v>387</v>
      </c>
      <c r="C5" s="42" t="s">
        <v>593</v>
      </c>
      <c r="D5" s="17" t="s">
        <v>362</v>
      </c>
      <c r="E5" s="18" t="s">
        <v>352</v>
      </c>
      <c r="F5" s="17" t="s">
        <v>355</v>
      </c>
      <c r="G5" s="18" t="s">
        <v>339</v>
      </c>
      <c r="H5" s="17"/>
      <c r="I5" s="17" t="s">
        <v>340</v>
      </c>
      <c r="J5" s="17" t="s">
        <v>357</v>
      </c>
      <c r="K5" s="17"/>
      <c r="L5" s="17"/>
      <c r="M5" s="19">
        <v>1138</v>
      </c>
      <c r="N5" s="17" t="s">
        <v>358</v>
      </c>
      <c r="O5" s="17">
        <v>4</v>
      </c>
      <c r="P5" s="17">
        <v>1</v>
      </c>
      <c r="Q5" s="17" t="s">
        <v>359</v>
      </c>
      <c r="R5" s="17">
        <v>1986</v>
      </c>
      <c r="S5" s="17">
        <v>2</v>
      </c>
      <c r="T5" s="17" t="s">
        <v>359</v>
      </c>
      <c r="U5" s="17">
        <v>1986</v>
      </c>
      <c r="V5" s="17">
        <v>3</v>
      </c>
      <c r="W5" s="17" t="s">
        <v>359</v>
      </c>
      <c r="X5" s="17">
        <v>1986</v>
      </c>
      <c r="Y5" s="17">
        <v>4</v>
      </c>
      <c r="Z5" s="17" t="s">
        <v>359</v>
      </c>
      <c r="AA5" s="17">
        <v>1986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20"/>
      <c r="AM5" s="20"/>
      <c r="AN5" s="20" t="s">
        <v>211</v>
      </c>
      <c r="AO5" s="20" t="s">
        <v>342</v>
      </c>
      <c r="AP5" s="20"/>
      <c r="AQ5" s="20" t="s">
        <v>343</v>
      </c>
      <c r="AR5" s="1"/>
      <c r="AS5" s="1"/>
      <c r="AT5" s="20" t="s">
        <v>255</v>
      </c>
      <c r="AU5" s="20" t="s">
        <v>342</v>
      </c>
      <c r="AV5" s="20"/>
      <c r="AW5" s="20" t="s">
        <v>344</v>
      </c>
      <c r="AX5" s="1"/>
      <c r="AY5" s="1"/>
      <c r="AZ5" s="20" t="s">
        <v>257</v>
      </c>
      <c r="BA5" s="20" t="s">
        <v>342</v>
      </c>
      <c r="BB5" s="20"/>
      <c r="BC5" s="20" t="s">
        <v>343</v>
      </c>
      <c r="BD5" s="1"/>
      <c r="BE5" s="1"/>
      <c r="BF5" s="20" t="s">
        <v>237</v>
      </c>
      <c r="BG5" s="20" t="s">
        <v>342</v>
      </c>
      <c r="BH5" s="20"/>
      <c r="BI5" s="20" t="s">
        <v>343</v>
      </c>
      <c r="BJ5" s="1"/>
      <c r="BK5" s="1"/>
      <c r="BL5" s="20" t="s">
        <v>258</v>
      </c>
      <c r="BM5" s="20" t="s">
        <v>353</v>
      </c>
      <c r="BN5" s="20"/>
      <c r="BO5" s="20" t="s">
        <v>343</v>
      </c>
      <c r="BP5" s="1"/>
      <c r="BQ5" s="1"/>
      <c r="BR5" s="20" t="s">
        <v>258</v>
      </c>
      <c r="BS5" s="20" t="s">
        <v>342</v>
      </c>
      <c r="BT5" s="20"/>
      <c r="BU5" s="20" t="s">
        <v>343</v>
      </c>
      <c r="BV5" s="1"/>
      <c r="BW5" s="1"/>
      <c r="BX5" s="20" t="s">
        <v>256</v>
      </c>
      <c r="BY5" s="20" t="s">
        <v>345</v>
      </c>
      <c r="BZ5" s="20" t="s">
        <v>346</v>
      </c>
      <c r="CA5" s="20" t="s">
        <v>347</v>
      </c>
      <c r="CB5" s="1">
        <v>41337</v>
      </c>
      <c r="CC5" s="1">
        <v>47181</v>
      </c>
      <c r="CD5" s="20" t="s">
        <v>256</v>
      </c>
      <c r="CE5" s="20" t="s">
        <v>342</v>
      </c>
      <c r="CF5" s="20"/>
      <c r="CG5" s="20" t="s">
        <v>347</v>
      </c>
      <c r="CH5" s="1"/>
      <c r="CI5" s="1"/>
      <c r="CJ5" s="20" t="s">
        <v>256</v>
      </c>
      <c r="CK5" s="20" t="s">
        <v>342</v>
      </c>
      <c r="CL5" s="20"/>
      <c r="CM5" s="20" t="s">
        <v>347</v>
      </c>
      <c r="CN5" s="1"/>
      <c r="CO5" s="1"/>
      <c r="CP5" s="20" t="s">
        <v>256</v>
      </c>
      <c r="CQ5" s="20" t="s">
        <v>342</v>
      </c>
      <c r="CR5" s="20"/>
      <c r="CS5" s="20" t="s">
        <v>347</v>
      </c>
      <c r="CT5" s="1"/>
      <c r="CU5" s="1"/>
      <c r="CV5" s="20" t="s">
        <v>256</v>
      </c>
      <c r="CW5" s="20" t="s">
        <v>342</v>
      </c>
      <c r="CX5" s="20"/>
      <c r="CY5" s="20" t="s">
        <v>347</v>
      </c>
      <c r="CZ5" s="1"/>
      <c r="DA5" s="1"/>
      <c r="DB5" s="20" t="s">
        <v>256</v>
      </c>
      <c r="DC5" s="20" t="s">
        <v>342</v>
      </c>
      <c r="DD5" s="20"/>
      <c r="DE5" s="20" t="s">
        <v>347</v>
      </c>
      <c r="DF5" s="1"/>
      <c r="DG5" s="1"/>
      <c r="DH5" s="20" t="s">
        <v>256</v>
      </c>
      <c r="DI5" s="20" t="s">
        <v>342</v>
      </c>
      <c r="DJ5" s="20"/>
      <c r="DK5" s="20" t="s">
        <v>347</v>
      </c>
      <c r="DL5" s="1"/>
      <c r="DM5" s="1"/>
      <c r="DN5" s="20" t="s">
        <v>256</v>
      </c>
      <c r="DO5" s="20" t="s">
        <v>342</v>
      </c>
      <c r="DP5" s="20"/>
      <c r="DQ5" s="20" t="s">
        <v>347</v>
      </c>
      <c r="DR5" s="1"/>
      <c r="DS5" s="1"/>
      <c r="DT5" s="20" t="s">
        <v>348</v>
      </c>
      <c r="DU5" s="20">
        <v>1</v>
      </c>
      <c r="DV5" s="20" t="s">
        <v>348</v>
      </c>
      <c r="DW5" s="20" t="s">
        <v>360</v>
      </c>
      <c r="DX5" s="20" t="s">
        <v>348</v>
      </c>
      <c r="DY5" s="20" t="s">
        <v>348</v>
      </c>
      <c r="DZ5" s="9">
        <v>0</v>
      </c>
      <c r="EA5" s="20" t="s">
        <v>348</v>
      </c>
      <c r="EB5" s="20" t="s">
        <v>350</v>
      </c>
      <c r="EC5" s="20" t="s">
        <v>328</v>
      </c>
      <c r="ED5" s="20" t="s">
        <v>361</v>
      </c>
      <c r="EE5" s="20"/>
      <c r="EF5" s="20"/>
      <c r="EG5" s="20"/>
    </row>
    <row r="6" spans="1:137" ht="15" customHeight="1" x14ac:dyDescent="0.25">
      <c r="A6" s="26">
        <v>4</v>
      </c>
      <c r="B6" s="27" t="s">
        <v>388</v>
      </c>
      <c r="C6" s="42" t="s">
        <v>594</v>
      </c>
      <c r="D6" s="17" t="s">
        <v>454</v>
      </c>
      <c r="E6" s="18" t="s">
        <v>352</v>
      </c>
      <c r="F6" s="17" t="s">
        <v>355</v>
      </c>
      <c r="G6" s="18" t="s">
        <v>339</v>
      </c>
      <c r="H6" s="17"/>
      <c r="I6" s="17" t="s">
        <v>356</v>
      </c>
      <c r="J6" s="17" t="s">
        <v>366</v>
      </c>
      <c r="K6" s="17"/>
      <c r="L6" s="17"/>
      <c r="M6" s="19">
        <v>1162.3</v>
      </c>
      <c r="N6" s="17" t="s">
        <v>358</v>
      </c>
      <c r="O6" s="17">
        <v>4</v>
      </c>
      <c r="P6" s="17">
        <v>1</v>
      </c>
      <c r="Q6" s="17" t="s">
        <v>359</v>
      </c>
      <c r="R6" s="17">
        <v>1989</v>
      </c>
      <c r="S6" s="17">
        <v>1</v>
      </c>
      <c r="T6" s="17" t="s">
        <v>455</v>
      </c>
      <c r="U6" s="17">
        <v>1989</v>
      </c>
      <c r="V6" s="17">
        <v>2</v>
      </c>
      <c r="W6" s="17" t="s">
        <v>359</v>
      </c>
      <c r="X6" s="17">
        <v>1989</v>
      </c>
      <c r="Y6" s="17">
        <v>2</v>
      </c>
      <c r="Z6" s="17" t="s">
        <v>455</v>
      </c>
      <c r="AA6" s="17">
        <v>1989</v>
      </c>
      <c r="AB6" s="17">
        <v>3</v>
      </c>
      <c r="AC6" s="17" t="s">
        <v>359</v>
      </c>
      <c r="AD6" s="17">
        <v>1989</v>
      </c>
      <c r="AE6" s="17">
        <v>3</v>
      </c>
      <c r="AF6" s="17" t="s">
        <v>455</v>
      </c>
      <c r="AG6" s="17">
        <v>1989</v>
      </c>
      <c r="AH6" s="17">
        <v>4</v>
      </c>
      <c r="AI6" s="17" t="s">
        <v>359</v>
      </c>
      <c r="AJ6" s="17">
        <v>1989</v>
      </c>
      <c r="AK6" s="17">
        <v>4</v>
      </c>
      <c r="AL6" s="20" t="s">
        <v>455</v>
      </c>
      <c r="AM6" s="20">
        <v>1989</v>
      </c>
      <c r="AN6" s="20" t="s">
        <v>211</v>
      </c>
      <c r="AO6" s="20" t="s">
        <v>342</v>
      </c>
      <c r="AP6" s="20"/>
      <c r="AQ6" s="20" t="s">
        <v>343</v>
      </c>
      <c r="AR6" s="1"/>
      <c r="AS6" s="1"/>
      <c r="AT6" s="20" t="s">
        <v>255</v>
      </c>
      <c r="AU6" s="20" t="s">
        <v>342</v>
      </c>
      <c r="AV6" s="20"/>
      <c r="AW6" s="20" t="s">
        <v>344</v>
      </c>
      <c r="AX6" s="1"/>
      <c r="AY6" s="1"/>
      <c r="AZ6" s="20" t="s">
        <v>257</v>
      </c>
      <c r="BA6" s="20" t="s">
        <v>342</v>
      </c>
      <c r="BB6" s="20"/>
      <c r="BC6" s="20" t="s">
        <v>343</v>
      </c>
      <c r="BD6" s="1"/>
      <c r="BE6" s="1"/>
      <c r="BF6" s="20" t="s">
        <v>237</v>
      </c>
      <c r="BG6" s="20" t="s">
        <v>353</v>
      </c>
      <c r="BH6" s="20"/>
      <c r="BI6" s="20" t="s">
        <v>343</v>
      </c>
      <c r="BJ6" s="1"/>
      <c r="BK6" s="1"/>
      <c r="BL6" s="20" t="s">
        <v>258</v>
      </c>
      <c r="BM6" s="20" t="s">
        <v>345</v>
      </c>
      <c r="BN6" s="20" t="s">
        <v>456</v>
      </c>
      <c r="BO6" s="20" t="s">
        <v>343</v>
      </c>
      <c r="BP6" s="1">
        <v>41737</v>
      </c>
      <c r="BQ6" s="1">
        <v>43929</v>
      </c>
      <c r="BR6" s="20" t="s">
        <v>258</v>
      </c>
      <c r="BS6" s="20" t="s">
        <v>342</v>
      </c>
      <c r="BT6" s="20"/>
      <c r="BU6" s="20" t="s">
        <v>343</v>
      </c>
      <c r="BV6" s="1"/>
      <c r="BW6" s="1"/>
      <c r="BX6" s="20" t="s">
        <v>256</v>
      </c>
      <c r="BY6" s="20" t="s">
        <v>345</v>
      </c>
      <c r="BZ6" s="20" t="s">
        <v>346</v>
      </c>
      <c r="CA6" s="20" t="s">
        <v>347</v>
      </c>
      <c r="CB6" s="1"/>
      <c r="CC6" s="1"/>
      <c r="CD6" s="20" t="s">
        <v>256</v>
      </c>
      <c r="CE6" s="20" t="s">
        <v>342</v>
      </c>
      <c r="CF6" s="20"/>
      <c r="CG6" s="20" t="s">
        <v>347</v>
      </c>
      <c r="CH6" s="1"/>
      <c r="CI6" s="1"/>
      <c r="CJ6" s="20" t="s">
        <v>256</v>
      </c>
      <c r="CK6" s="20" t="s">
        <v>342</v>
      </c>
      <c r="CL6" s="20"/>
      <c r="CM6" s="20" t="s">
        <v>347</v>
      </c>
      <c r="CN6" s="1"/>
      <c r="CO6" s="1"/>
      <c r="CP6" s="20" t="s">
        <v>256</v>
      </c>
      <c r="CQ6" s="20" t="s">
        <v>342</v>
      </c>
      <c r="CR6" s="20"/>
      <c r="CS6" s="20" t="s">
        <v>347</v>
      </c>
      <c r="CT6" s="1"/>
      <c r="CU6" s="1"/>
      <c r="CV6" s="20" t="s">
        <v>256</v>
      </c>
      <c r="CW6" s="20" t="s">
        <v>342</v>
      </c>
      <c r="CX6" s="20"/>
      <c r="CY6" s="20" t="s">
        <v>347</v>
      </c>
      <c r="CZ6" s="1"/>
      <c r="DA6" s="1"/>
      <c r="DB6" s="20" t="s">
        <v>256</v>
      </c>
      <c r="DC6" s="20" t="s">
        <v>342</v>
      </c>
      <c r="DD6" s="20"/>
      <c r="DE6" s="20" t="s">
        <v>347</v>
      </c>
      <c r="DF6" s="1"/>
      <c r="DG6" s="1"/>
      <c r="DH6" s="20" t="s">
        <v>256</v>
      </c>
      <c r="DI6" s="20" t="s">
        <v>342</v>
      </c>
      <c r="DJ6" s="20"/>
      <c r="DK6" s="20" t="s">
        <v>347</v>
      </c>
      <c r="DL6" s="1"/>
      <c r="DM6" s="1"/>
      <c r="DN6" s="20" t="s">
        <v>256</v>
      </c>
      <c r="DO6" s="20" t="s">
        <v>342</v>
      </c>
      <c r="DP6" s="20"/>
      <c r="DQ6" s="20" t="s">
        <v>347</v>
      </c>
      <c r="DR6" s="1"/>
      <c r="DS6" s="1"/>
      <c r="DT6" s="20" t="s">
        <v>348</v>
      </c>
      <c r="DU6" s="20">
        <v>1</v>
      </c>
      <c r="DV6" s="20" t="s">
        <v>348</v>
      </c>
      <c r="DW6" s="20" t="s">
        <v>360</v>
      </c>
      <c r="DX6" s="20" t="s">
        <v>348</v>
      </c>
      <c r="DY6" s="20" t="s">
        <v>348</v>
      </c>
      <c r="DZ6" s="9">
        <v>0</v>
      </c>
      <c r="EA6" s="20" t="s">
        <v>328</v>
      </c>
      <c r="EB6" s="20" t="s">
        <v>350</v>
      </c>
      <c r="EC6" s="20" t="s">
        <v>328</v>
      </c>
      <c r="ED6" s="20" t="s">
        <v>361</v>
      </c>
      <c r="EE6" s="20"/>
      <c r="EF6" s="20"/>
      <c r="EG6" s="20"/>
    </row>
    <row r="7" spans="1:137" ht="15" customHeight="1" x14ac:dyDescent="0.25">
      <c r="A7" s="26">
        <v>5</v>
      </c>
      <c r="B7" s="27" t="s">
        <v>389</v>
      </c>
      <c r="C7" s="42" t="s">
        <v>595</v>
      </c>
      <c r="D7" s="17" t="s">
        <v>362</v>
      </c>
      <c r="E7" s="18" t="s">
        <v>352</v>
      </c>
      <c r="F7" s="17" t="s">
        <v>338</v>
      </c>
      <c r="G7" s="18" t="s">
        <v>339</v>
      </c>
      <c r="H7" s="17"/>
      <c r="I7" s="17" t="s">
        <v>340</v>
      </c>
      <c r="J7" s="17" t="s">
        <v>420</v>
      </c>
      <c r="K7" s="17"/>
      <c r="L7" s="17"/>
      <c r="M7" s="19">
        <v>637.4</v>
      </c>
      <c r="N7" s="17" t="s">
        <v>328</v>
      </c>
      <c r="O7" s="17">
        <v>0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0"/>
      <c r="AM7" s="20"/>
      <c r="AN7" s="20" t="s">
        <v>211</v>
      </c>
      <c r="AO7" s="20" t="s">
        <v>342</v>
      </c>
      <c r="AP7" s="20"/>
      <c r="AQ7" s="20" t="s">
        <v>343</v>
      </c>
      <c r="AR7" s="1"/>
      <c r="AS7" s="1"/>
      <c r="AT7" s="20" t="s">
        <v>255</v>
      </c>
      <c r="AU7" s="20" t="s">
        <v>345</v>
      </c>
      <c r="AV7" s="20" t="s">
        <v>364</v>
      </c>
      <c r="AW7" s="20" t="s">
        <v>344</v>
      </c>
      <c r="AX7" s="1">
        <v>41624</v>
      </c>
      <c r="AY7" s="1">
        <v>42959</v>
      </c>
      <c r="AZ7" s="20" t="s">
        <v>257</v>
      </c>
      <c r="BA7" s="20" t="s">
        <v>342</v>
      </c>
      <c r="BB7" s="20"/>
      <c r="BC7" s="20" t="s">
        <v>343</v>
      </c>
      <c r="BD7" s="1"/>
      <c r="BE7" s="1"/>
      <c r="BF7" s="20" t="s">
        <v>237</v>
      </c>
      <c r="BG7" s="20" t="s">
        <v>345</v>
      </c>
      <c r="BH7" s="20" t="s">
        <v>346</v>
      </c>
      <c r="BI7" s="20" t="s">
        <v>343</v>
      </c>
      <c r="BJ7" s="1">
        <v>41624</v>
      </c>
      <c r="BK7" s="1">
        <v>42959</v>
      </c>
      <c r="BL7" s="20" t="s">
        <v>258</v>
      </c>
      <c r="BM7" s="20" t="s">
        <v>345</v>
      </c>
      <c r="BN7" s="20" t="s">
        <v>346</v>
      </c>
      <c r="BO7" s="20" t="s">
        <v>343</v>
      </c>
      <c r="BP7" s="1">
        <v>38552</v>
      </c>
      <c r="BQ7" s="1">
        <v>40743</v>
      </c>
      <c r="BR7" s="20" t="s">
        <v>258</v>
      </c>
      <c r="BS7" s="20" t="s">
        <v>342</v>
      </c>
      <c r="BT7" s="20"/>
      <c r="BU7" s="20" t="s">
        <v>343</v>
      </c>
      <c r="BV7" s="1"/>
      <c r="BW7" s="1"/>
      <c r="BX7" s="20" t="s">
        <v>256</v>
      </c>
      <c r="BY7" s="20" t="s">
        <v>345</v>
      </c>
      <c r="BZ7" s="20" t="s">
        <v>346</v>
      </c>
      <c r="CA7" s="20" t="s">
        <v>347</v>
      </c>
      <c r="CB7" s="1">
        <v>42221</v>
      </c>
      <c r="CC7" s="1">
        <v>48065</v>
      </c>
      <c r="CD7" s="20" t="s">
        <v>256</v>
      </c>
      <c r="CE7" s="20" t="s">
        <v>342</v>
      </c>
      <c r="CF7" s="20"/>
      <c r="CG7" s="20" t="s">
        <v>347</v>
      </c>
      <c r="CH7" s="1"/>
      <c r="CI7" s="1"/>
      <c r="CJ7" s="20" t="s">
        <v>256</v>
      </c>
      <c r="CK7" s="20" t="s">
        <v>342</v>
      </c>
      <c r="CL7" s="20"/>
      <c r="CM7" s="20" t="s">
        <v>347</v>
      </c>
      <c r="CN7" s="1"/>
      <c r="CO7" s="1"/>
      <c r="CP7" s="20" t="s">
        <v>256</v>
      </c>
      <c r="CQ7" s="20" t="s">
        <v>342</v>
      </c>
      <c r="CR7" s="20"/>
      <c r="CS7" s="20" t="s">
        <v>347</v>
      </c>
      <c r="CT7" s="1"/>
      <c r="CU7" s="1"/>
      <c r="CV7" s="20" t="s">
        <v>256</v>
      </c>
      <c r="CW7" s="20" t="s">
        <v>342</v>
      </c>
      <c r="CX7" s="20"/>
      <c r="CY7" s="20" t="s">
        <v>347</v>
      </c>
      <c r="CZ7" s="1"/>
      <c r="DA7" s="1"/>
      <c r="DB7" s="20" t="s">
        <v>256</v>
      </c>
      <c r="DC7" s="20" t="s">
        <v>342</v>
      </c>
      <c r="DD7" s="20"/>
      <c r="DE7" s="20" t="s">
        <v>347</v>
      </c>
      <c r="DF7" s="1"/>
      <c r="DG7" s="1"/>
      <c r="DH7" s="20" t="s">
        <v>256</v>
      </c>
      <c r="DI7" s="20" t="s">
        <v>342</v>
      </c>
      <c r="DJ7" s="20"/>
      <c r="DK7" s="20" t="s">
        <v>347</v>
      </c>
      <c r="DL7" s="1"/>
      <c r="DM7" s="1"/>
      <c r="DN7" s="20" t="s">
        <v>256</v>
      </c>
      <c r="DO7" s="20" t="s">
        <v>342</v>
      </c>
      <c r="DP7" s="20"/>
      <c r="DQ7" s="20" t="s">
        <v>347</v>
      </c>
      <c r="DR7" s="1"/>
      <c r="DS7" s="1"/>
      <c r="DT7" s="20" t="s">
        <v>348</v>
      </c>
      <c r="DU7" s="20">
        <v>1</v>
      </c>
      <c r="DV7" s="20" t="s">
        <v>348</v>
      </c>
      <c r="DW7" s="20" t="s">
        <v>360</v>
      </c>
      <c r="DX7" s="20" t="s">
        <v>348</v>
      </c>
      <c r="DY7" s="20" t="s">
        <v>348</v>
      </c>
      <c r="DZ7" s="9">
        <v>0</v>
      </c>
      <c r="EA7" s="20" t="s">
        <v>328</v>
      </c>
      <c r="EB7" s="20" t="s">
        <v>350</v>
      </c>
      <c r="EC7" s="20" t="s">
        <v>328</v>
      </c>
      <c r="ED7" s="20" t="s">
        <v>351</v>
      </c>
      <c r="EE7" s="20"/>
      <c r="EF7" s="20"/>
      <c r="EG7" s="20"/>
    </row>
    <row r="8" spans="1:137" ht="15" customHeight="1" x14ac:dyDescent="0.25">
      <c r="A8" s="26">
        <v>6</v>
      </c>
      <c r="B8" s="27" t="s">
        <v>390</v>
      </c>
      <c r="C8" s="42" t="s">
        <v>596</v>
      </c>
      <c r="D8" s="17" t="s">
        <v>336</v>
      </c>
      <c r="E8" s="18" t="s">
        <v>352</v>
      </c>
      <c r="F8" s="17" t="s">
        <v>338</v>
      </c>
      <c r="G8" s="18" t="s">
        <v>339</v>
      </c>
      <c r="H8" s="17"/>
      <c r="I8" s="17" t="s">
        <v>340</v>
      </c>
      <c r="J8" s="17" t="s">
        <v>341</v>
      </c>
      <c r="K8" s="17"/>
      <c r="L8" s="17"/>
      <c r="M8" s="19">
        <v>506.8</v>
      </c>
      <c r="N8" s="17" t="s">
        <v>328</v>
      </c>
      <c r="O8" s="17"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0"/>
      <c r="AM8" s="20"/>
      <c r="AN8" s="20" t="s">
        <v>211</v>
      </c>
      <c r="AO8" s="20" t="s">
        <v>342</v>
      </c>
      <c r="AP8" s="20"/>
      <c r="AQ8" s="20" t="s">
        <v>343</v>
      </c>
      <c r="AR8" s="1"/>
      <c r="AS8" s="1"/>
      <c r="AT8" s="20" t="s">
        <v>255</v>
      </c>
      <c r="AU8" s="20" t="s">
        <v>342</v>
      </c>
      <c r="AV8" s="20"/>
      <c r="AW8" s="20" t="s">
        <v>344</v>
      </c>
      <c r="AX8" s="1"/>
      <c r="AY8" s="1"/>
      <c r="AZ8" s="20" t="s">
        <v>257</v>
      </c>
      <c r="BA8" s="20" t="s">
        <v>342</v>
      </c>
      <c r="BB8" s="20"/>
      <c r="BC8" s="20" t="s">
        <v>343</v>
      </c>
      <c r="BD8" s="1"/>
      <c r="BE8" s="1"/>
      <c r="BF8" s="20" t="s">
        <v>237</v>
      </c>
      <c r="BG8" s="20" t="s">
        <v>342</v>
      </c>
      <c r="BH8" s="20"/>
      <c r="BI8" s="20" t="s">
        <v>343</v>
      </c>
      <c r="BJ8" s="1"/>
      <c r="BK8" s="1"/>
      <c r="BL8" s="20" t="s">
        <v>258</v>
      </c>
      <c r="BM8" s="20" t="s">
        <v>345</v>
      </c>
      <c r="BN8" s="20" t="s">
        <v>346</v>
      </c>
      <c r="BO8" s="20" t="s">
        <v>343</v>
      </c>
      <c r="BP8" s="1"/>
      <c r="BQ8" s="1"/>
      <c r="BR8" s="20" t="s">
        <v>258</v>
      </c>
      <c r="BS8" s="20" t="s">
        <v>342</v>
      </c>
      <c r="BT8" s="20"/>
      <c r="BU8" s="20" t="s">
        <v>343</v>
      </c>
      <c r="BV8" s="1"/>
      <c r="BW8" s="1"/>
      <c r="BX8" s="20" t="s">
        <v>256</v>
      </c>
      <c r="BY8" s="20" t="s">
        <v>345</v>
      </c>
      <c r="BZ8" s="20" t="s">
        <v>346</v>
      </c>
      <c r="CA8" s="20" t="s">
        <v>347</v>
      </c>
      <c r="CB8" s="1"/>
      <c r="CC8" s="1"/>
      <c r="CD8" s="20" t="s">
        <v>256</v>
      </c>
      <c r="CE8" s="20" t="s">
        <v>342</v>
      </c>
      <c r="CF8" s="20"/>
      <c r="CG8" s="20" t="s">
        <v>347</v>
      </c>
      <c r="CH8" s="1"/>
      <c r="CI8" s="1"/>
      <c r="CJ8" s="20" t="s">
        <v>256</v>
      </c>
      <c r="CK8" s="20" t="s">
        <v>342</v>
      </c>
      <c r="CL8" s="20"/>
      <c r="CM8" s="20" t="s">
        <v>347</v>
      </c>
      <c r="CN8" s="1"/>
      <c r="CO8" s="1"/>
      <c r="CP8" s="20" t="s">
        <v>256</v>
      </c>
      <c r="CQ8" s="20" t="s">
        <v>342</v>
      </c>
      <c r="CR8" s="20"/>
      <c r="CS8" s="20" t="s">
        <v>347</v>
      </c>
      <c r="CT8" s="1"/>
      <c r="CU8" s="1"/>
      <c r="CV8" s="20" t="s">
        <v>256</v>
      </c>
      <c r="CW8" s="20" t="s">
        <v>342</v>
      </c>
      <c r="CX8" s="20"/>
      <c r="CY8" s="20" t="s">
        <v>347</v>
      </c>
      <c r="CZ8" s="1"/>
      <c r="DA8" s="1"/>
      <c r="DB8" s="20" t="s">
        <v>256</v>
      </c>
      <c r="DC8" s="20" t="s">
        <v>342</v>
      </c>
      <c r="DD8" s="20"/>
      <c r="DE8" s="20" t="s">
        <v>347</v>
      </c>
      <c r="DF8" s="1"/>
      <c r="DG8" s="1"/>
      <c r="DH8" s="20" t="s">
        <v>256</v>
      </c>
      <c r="DI8" s="20" t="s">
        <v>342</v>
      </c>
      <c r="DJ8" s="20"/>
      <c r="DK8" s="20" t="s">
        <v>347</v>
      </c>
      <c r="DL8" s="1"/>
      <c r="DM8" s="1"/>
      <c r="DN8" s="20" t="s">
        <v>256</v>
      </c>
      <c r="DO8" s="20" t="s">
        <v>342</v>
      </c>
      <c r="DP8" s="20"/>
      <c r="DQ8" s="20" t="s">
        <v>347</v>
      </c>
      <c r="DR8" s="1"/>
      <c r="DS8" s="1"/>
      <c r="DT8" s="20" t="s">
        <v>348</v>
      </c>
      <c r="DU8" s="20">
        <v>1</v>
      </c>
      <c r="DV8" s="20" t="s">
        <v>348</v>
      </c>
      <c r="DW8" s="20" t="s">
        <v>360</v>
      </c>
      <c r="DX8" s="20" t="s">
        <v>348</v>
      </c>
      <c r="DY8" s="20" t="s">
        <v>348</v>
      </c>
      <c r="DZ8" s="9">
        <v>0</v>
      </c>
      <c r="EA8" s="20" t="s">
        <v>348</v>
      </c>
      <c r="EB8" s="20" t="s">
        <v>350</v>
      </c>
      <c r="EC8" s="20" t="s">
        <v>328</v>
      </c>
      <c r="ED8" s="20" t="s">
        <v>328</v>
      </c>
      <c r="EE8" s="20"/>
      <c r="EF8" s="20"/>
      <c r="EG8" s="20"/>
    </row>
    <row r="9" spans="1:137" ht="15" customHeight="1" x14ac:dyDescent="0.25">
      <c r="A9" s="26">
        <v>7</v>
      </c>
      <c r="B9" s="27" t="s">
        <v>391</v>
      </c>
      <c r="C9" s="42" t="s">
        <v>597</v>
      </c>
      <c r="D9" s="17" t="s">
        <v>336</v>
      </c>
      <c r="E9" s="18" t="s">
        <v>352</v>
      </c>
      <c r="F9" s="17" t="s">
        <v>338</v>
      </c>
      <c r="G9" s="18" t="s">
        <v>339</v>
      </c>
      <c r="H9" s="17"/>
      <c r="I9" s="17" t="s">
        <v>340</v>
      </c>
      <c r="J9" s="17" t="s">
        <v>341</v>
      </c>
      <c r="K9" s="17"/>
      <c r="L9" s="17"/>
      <c r="M9" s="19">
        <v>0</v>
      </c>
      <c r="N9" s="17" t="s">
        <v>328</v>
      </c>
      <c r="O9" s="17"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20"/>
      <c r="AM9" s="20"/>
      <c r="AN9" s="20" t="s">
        <v>211</v>
      </c>
      <c r="AO9" s="20" t="s">
        <v>342</v>
      </c>
      <c r="AP9" s="20"/>
      <c r="AQ9" s="20" t="s">
        <v>343</v>
      </c>
      <c r="AR9" s="1"/>
      <c r="AS9" s="1"/>
      <c r="AT9" s="20" t="s">
        <v>255</v>
      </c>
      <c r="AU9" s="20" t="s">
        <v>342</v>
      </c>
      <c r="AV9" s="20"/>
      <c r="AW9" s="20" t="s">
        <v>344</v>
      </c>
      <c r="AX9" s="1"/>
      <c r="AY9" s="1"/>
      <c r="AZ9" s="20" t="s">
        <v>257</v>
      </c>
      <c r="BA9" s="20" t="s">
        <v>342</v>
      </c>
      <c r="BB9" s="20"/>
      <c r="BC9" s="20" t="s">
        <v>343</v>
      </c>
      <c r="BD9" s="1"/>
      <c r="BE9" s="1"/>
      <c r="BF9" s="20" t="s">
        <v>237</v>
      </c>
      <c r="BG9" s="20" t="s">
        <v>342</v>
      </c>
      <c r="BH9" s="20"/>
      <c r="BI9" s="20" t="s">
        <v>343</v>
      </c>
      <c r="BJ9" s="1"/>
      <c r="BK9" s="1"/>
      <c r="BL9" s="20" t="s">
        <v>258</v>
      </c>
      <c r="BM9" s="20" t="s">
        <v>345</v>
      </c>
      <c r="BN9" s="20" t="s">
        <v>346</v>
      </c>
      <c r="BO9" s="20" t="s">
        <v>343</v>
      </c>
      <c r="BP9" s="1"/>
      <c r="BQ9" s="1"/>
      <c r="BR9" s="20" t="s">
        <v>258</v>
      </c>
      <c r="BS9" s="20" t="s">
        <v>342</v>
      </c>
      <c r="BT9" s="20"/>
      <c r="BU9" s="20" t="s">
        <v>343</v>
      </c>
      <c r="BV9" s="1"/>
      <c r="BW9" s="1"/>
      <c r="BX9" s="20" t="s">
        <v>256</v>
      </c>
      <c r="BY9" s="20" t="s">
        <v>345</v>
      </c>
      <c r="BZ9" s="20" t="s">
        <v>346</v>
      </c>
      <c r="CA9" s="20" t="s">
        <v>347</v>
      </c>
      <c r="CB9" s="1">
        <v>41337</v>
      </c>
      <c r="CC9" s="1">
        <v>47181</v>
      </c>
      <c r="CD9" s="20" t="s">
        <v>256</v>
      </c>
      <c r="CE9" s="20" t="s">
        <v>342</v>
      </c>
      <c r="CF9" s="20"/>
      <c r="CG9" s="20" t="s">
        <v>347</v>
      </c>
      <c r="CH9" s="1"/>
      <c r="CI9" s="1"/>
      <c r="CJ9" s="20" t="s">
        <v>256</v>
      </c>
      <c r="CK9" s="20" t="s">
        <v>342</v>
      </c>
      <c r="CL9" s="20"/>
      <c r="CM9" s="20" t="s">
        <v>347</v>
      </c>
      <c r="CN9" s="1"/>
      <c r="CO9" s="1"/>
      <c r="CP9" s="20" t="s">
        <v>256</v>
      </c>
      <c r="CQ9" s="20" t="s">
        <v>342</v>
      </c>
      <c r="CR9" s="20"/>
      <c r="CS9" s="20" t="s">
        <v>347</v>
      </c>
      <c r="CT9" s="1"/>
      <c r="CU9" s="1"/>
      <c r="CV9" s="20" t="s">
        <v>256</v>
      </c>
      <c r="CW9" s="20" t="s">
        <v>342</v>
      </c>
      <c r="CX9" s="20"/>
      <c r="CY9" s="20" t="s">
        <v>347</v>
      </c>
      <c r="CZ9" s="1"/>
      <c r="DA9" s="1"/>
      <c r="DB9" s="20" t="s">
        <v>256</v>
      </c>
      <c r="DC9" s="20" t="s">
        <v>342</v>
      </c>
      <c r="DD9" s="20"/>
      <c r="DE9" s="20" t="s">
        <v>347</v>
      </c>
      <c r="DF9" s="1"/>
      <c r="DG9" s="1"/>
      <c r="DH9" s="20" t="s">
        <v>256</v>
      </c>
      <c r="DI9" s="20" t="s">
        <v>342</v>
      </c>
      <c r="DJ9" s="20"/>
      <c r="DK9" s="20" t="s">
        <v>347</v>
      </c>
      <c r="DL9" s="1"/>
      <c r="DM9" s="1"/>
      <c r="DN9" s="20" t="s">
        <v>256</v>
      </c>
      <c r="DO9" s="20" t="s">
        <v>342</v>
      </c>
      <c r="DP9" s="20"/>
      <c r="DQ9" s="20" t="s">
        <v>347</v>
      </c>
      <c r="DR9" s="1"/>
      <c r="DS9" s="1"/>
      <c r="DT9" s="20" t="s">
        <v>348</v>
      </c>
      <c r="DU9" s="20">
        <v>1</v>
      </c>
      <c r="DV9" s="20" t="s">
        <v>348</v>
      </c>
      <c r="DW9" s="20" t="s">
        <v>360</v>
      </c>
      <c r="DX9" s="20" t="s">
        <v>348</v>
      </c>
      <c r="DY9" s="20" t="s">
        <v>348</v>
      </c>
      <c r="DZ9" s="9">
        <v>0</v>
      </c>
      <c r="EA9" s="20" t="s">
        <v>348</v>
      </c>
      <c r="EB9" s="20" t="s">
        <v>350</v>
      </c>
      <c r="EC9" s="20" t="s">
        <v>328</v>
      </c>
      <c r="ED9" s="20" t="s">
        <v>328</v>
      </c>
      <c r="EE9" s="20"/>
      <c r="EF9" s="20"/>
      <c r="EG9" s="20"/>
    </row>
    <row r="10" spans="1:137" ht="15" customHeight="1" x14ac:dyDescent="0.25">
      <c r="A10" s="26">
        <v>8</v>
      </c>
      <c r="B10" s="27" t="s">
        <v>392</v>
      </c>
      <c r="C10" s="42" t="s">
        <v>601</v>
      </c>
      <c r="D10" s="17" t="s">
        <v>336</v>
      </c>
      <c r="E10" s="18" t="s">
        <v>337</v>
      </c>
      <c r="F10" s="17" t="s">
        <v>338</v>
      </c>
      <c r="G10" s="18" t="s">
        <v>339</v>
      </c>
      <c r="H10" s="17"/>
      <c r="I10" s="17" t="s">
        <v>340</v>
      </c>
      <c r="J10" s="17" t="s">
        <v>341</v>
      </c>
      <c r="K10" s="17"/>
      <c r="L10" s="17"/>
      <c r="M10" s="19">
        <v>0</v>
      </c>
      <c r="N10" s="17" t="s">
        <v>328</v>
      </c>
      <c r="O10" s="17"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20"/>
      <c r="AM10" s="20"/>
      <c r="AN10" s="20" t="s">
        <v>211</v>
      </c>
      <c r="AO10" s="20" t="s">
        <v>342</v>
      </c>
      <c r="AP10" s="20"/>
      <c r="AQ10" s="20" t="s">
        <v>343</v>
      </c>
      <c r="AR10" s="1"/>
      <c r="AS10" s="1"/>
      <c r="AT10" s="20" t="s">
        <v>255</v>
      </c>
      <c r="AU10" s="20" t="s">
        <v>342</v>
      </c>
      <c r="AV10" s="20"/>
      <c r="AW10" s="20" t="s">
        <v>344</v>
      </c>
      <c r="AX10" s="1"/>
      <c r="AY10" s="1"/>
      <c r="AZ10" s="20" t="s">
        <v>257</v>
      </c>
      <c r="BA10" s="20" t="s">
        <v>342</v>
      </c>
      <c r="BB10" s="20"/>
      <c r="BC10" s="20" t="s">
        <v>343</v>
      </c>
      <c r="BD10" s="1"/>
      <c r="BE10" s="1"/>
      <c r="BF10" s="20" t="s">
        <v>237</v>
      </c>
      <c r="BG10" s="20" t="s">
        <v>342</v>
      </c>
      <c r="BH10" s="20"/>
      <c r="BI10" s="20" t="s">
        <v>343</v>
      </c>
      <c r="BJ10" s="1"/>
      <c r="BK10" s="1"/>
      <c r="BL10" s="20" t="s">
        <v>258</v>
      </c>
      <c r="BM10" s="20" t="s">
        <v>353</v>
      </c>
      <c r="BN10" s="20"/>
      <c r="BO10" s="20" t="s">
        <v>343</v>
      </c>
      <c r="BP10" s="1"/>
      <c r="BQ10" s="1"/>
      <c r="BR10" s="20" t="s">
        <v>258</v>
      </c>
      <c r="BS10" s="20" t="s">
        <v>342</v>
      </c>
      <c r="BT10" s="20"/>
      <c r="BU10" s="20" t="s">
        <v>343</v>
      </c>
      <c r="BV10" s="1"/>
      <c r="BW10" s="1"/>
      <c r="BX10" s="20" t="s">
        <v>256</v>
      </c>
      <c r="BY10" s="20" t="s">
        <v>345</v>
      </c>
      <c r="BZ10" s="20" t="s">
        <v>346</v>
      </c>
      <c r="CA10" s="20" t="s">
        <v>347</v>
      </c>
      <c r="CB10" s="1"/>
      <c r="CC10" s="1"/>
      <c r="CD10" s="20" t="s">
        <v>256</v>
      </c>
      <c r="CE10" s="20" t="s">
        <v>342</v>
      </c>
      <c r="CF10" s="20"/>
      <c r="CG10" s="20" t="s">
        <v>347</v>
      </c>
      <c r="CH10" s="1"/>
      <c r="CI10" s="1"/>
      <c r="CJ10" s="20" t="s">
        <v>256</v>
      </c>
      <c r="CK10" s="20" t="s">
        <v>342</v>
      </c>
      <c r="CL10" s="20"/>
      <c r="CM10" s="20" t="s">
        <v>347</v>
      </c>
      <c r="CN10" s="1"/>
      <c r="CO10" s="1"/>
      <c r="CP10" s="20" t="s">
        <v>256</v>
      </c>
      <c r="CQ10" s="20" t="s">
        <v>342</v>
      </c>
      <c r="CR10" s="20"/>
      <c r="CS10" s="20" t="s">
        <v>347</v>
      </c>
      <c r="CT10" s="1"/>
      <c r="CU10" s="1"/>
      <c r="CV10" s="20" t="s">
        <v>256</v>
      </c>
      <c r="CW10" s="20" t="s">
        <v>342</v>
      </c>
      <c r="CX10" s="20"/>
      <c r="CY10" s="20" t="s">
        <v>347</v>
      </c>
      <c r="CZ10" s="1"/>
      <c r="DA10" s="1"/>
      <c r="DB10" s="20" t="s">
        <v>256</v>
      </c>
      <c r="DC10" s="20" t="s">
        <v>342</v>
      </c>
      <c r="DD10" s="20"/>
      <c r="DE10" s="20" t="s">
        <v>347</v>
      </c>
      <c r="DF10" s="1"/>
      <c r="DG10" s="1"/>
      <c r="DH10" s="20" t="s">
        <v>256</v>
      </c>
      <c r="DI10" s="20" t="s">
        <v>342</v>
      </c>
      <c r="DJ10" s="20"/>
      <c r="DK10" s="20" t="s">
        <v>347</v>
      </c>
      <c r="DL10" s="1"/>
      <c r="DM10" s="1"/>
      <c r="DN10" s="20" t="s">
        <v>256</v>
      </c>
      <c r="DO10" s="20" t="s">
        <v>342</v>
      </c>
      <c r="DP10" s="20"/>
      <c r="DQ10" s="20" t="s">
        <v>347</v>
      </c>
      <c r="DR10" s="1"/>
      <c r="DS10" s="1"/>
      <c r="DT10" s="20" t="s">
        <v>348</v>
      </c>
      <c r="DU10" s="20">
        <v>1</v>
      </c>
      <c r="DV10" s="20" t="s">
        <v>348</v>
      </c>
      <c r="DW10" s="20" t="s">
        <v>328</v>
      </c>
      <c r="DX10" s="20" t="s">
        <v>348</v>
      </c>
      <c r="DY10" s="20" t="s">
        <v>348</v>
      </c>
      <c r="DZ10" s="9">
        <v>0</v>
      </c>
      <c r="EA10" s="20" t="s">
        <v>348</v>
      </c>
      <c r="EB10" s="20" t="s">
        <v>350</v>
      </c>
      <c r="EC10" s="20" t="s">
        <v>328</v>
      </c>
      <c r="ED10" s="20" t="s">
        <v>351</v>
      </c>
      <c r="EE10" s="20"/>
      <c r="EF10" s="20"/>
      <c r="EG10" s="20"/>
    </row>
    <row r="11" spans="1:137" ht="15" customHeight="1" x14ac:dyDescent="0.25">
      <c r="A11" s="26">
        <v>9</v>
      </c>
      <c r="B11" s="27" t="s">
        <v>393</v>
      </c>
      <c r="C11" s="42" t="s">
        <v>602</v>
      </c>
      <c r="D11" s="17" t="s">
        <v>336</v>
      </c>
      <c r="E11" s="18" t="s">
        <v>337</v>
      </c>
      <c r="F11" s="17" t="s">
        <v>338</v>
      </c>
      <c r="G11" s="18" t="s">
        <v>339</v>
      </c>
      <c r="H11" s="17"/>
      <c r="I11" s="17" t="s">
        <v>340</v>
      </c>
      <c r="J11" s="17" t="s">
        <v>369</v>
      </c>
      <c r="K11" s="17"/>
      <c r="L11" s="17"/>
      <c r="M11" s="19">
        <v>0</v>
      </c>
      <c r="N11" s="17" t="s">
        <v>328</v>
      </c>
      <c r="O11" s="17"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20"/>
      <c r="AM11" s="20"/>
      <c r="AN11" s="20" t="s">
        <v>211</v>
      </c>
      <c r="AO11" s="20" t="s">
        <v>342</v>
      </c>
      <c r="AP11" s="20"/>
      <c r="AQ11" s="20" t="s">
        <v>343</v>
      </c>
      <c r="AR11" s="1"/>
      <c r="AS11" s="1"/>
      <c r="AT11" s="20" t="s">
        <v>255</v>
      </c>
      <c r="AU11" s="20" t="s">
        <v>342</v>
      </c>
      <c r="AV11" s="20"/>
      <c r="AW11" s="20" t="s">
        <v>344</v>
      </c>
      <c r="AX11" s="1"/>
      <c r="AY11" s="1"/>
      <c r="AZ11" s="20" t="s">
        <v>257</v>
      </c>
      <c r="BA11" s="20" t="s">
        <v>342</v>
      </c>
      <c r="BB11" s="20"/>
      <c r="BC11" s="20" t="s">
        <v>343</v>
      </c>
      <c r="BD11" s="1"/>
      <c r="BE11" s="1"/>
      <c r="BF11" s="20" t="s">
        <v>237</v>
      </c>
      <c r="BG11" s="20" t="s">
        <v>342</v>
      </c>
      <c r="BH11" s="20"/>
      <c r="BI11" s="20" t="s">
        <v>343</v>
      </c>
      <c r="BJ11" s="1"/>
      <c r="BK11" s="1"/>
      <c r="BL11" s="20" t="s">
        <v>258</v>
      </c>
      <c r="BM11" s="20" t="s">
        <v>353</v>
      </c>
      <c r="BN11" s="20"/>
      <c r="BO11" s="20" t="s">
        <v>343</v>
      </c>
      <c r="BP11" s="1"/>
      <c r="BQ11" s="1"/>
      <c r="BR11" s="20" t="s">
        <v>258</v>
      </c>
      <c r="BS11" s="20" t="s">
        <v>342</v>
      </c>
      <c r="BT11" s="20"/>
      <c r="BU11" s="20" t="s">
        <v>343</v>
      </c>
      <c r="BV11" s="1"/>
      <c r="BW11" s="1"/>
      <c r="BX11" s="20" t="s">
        <v>256</v>
      </c>
      <c r="BY11" s="20" t="s">
        <v>345</v>
      </c>
      <c r="BZ11" s="20" t="s">
        <v>346</v>
      </c>
      <c r="CA11" s="20" t="s">
        <v>347</v>
      </c>
      <c r="CB11" s="1">
        <v>40457</v>
      </c>
      <c r="CC11" s="1">
        <v>46301</v>
      </c>
      <c r="CD11" s="20" t="s">
        <v>256</v>
      </c>
      <c r="CE11" s="20" t="s">
        <v>342</v>
      </c>
      <c r="CF11" s="20"/>
      <c r="CG11" s="20" t="s">
        <v>347</v>
      </c>
      <c r="CH11" s="1"/>
      <c r="CI11" s="1"/>
      <c r="CJ11" s="20" t="s">
        <v>256</v>
      </c>
      <c r="CK11" s="20" t="s">
        <v>342</v>
      </c>
      <c r="CL11" s="20"/>
      <c r="CM11" s="20" t="s">
        <v>347</v>
      </c>
      <c r="CN11" s="1"/>
      <c r="CO11" s="1"/>
      <c r="CP11" s="20" t="s">
        <v>256</v>
      </c>
      <c r="CQ11" s="20" t="s">
        <v>342</v>
      </c>
      <c r="CR11" s="20"/>
      <c r="CS11" s="20" t="s">
        <v>347</v>
      </c>
      <c r="CT11" s="1"/>
      <c r="CU11" s="1"/>
      <c r="CV11" s="20" t="s">
        <v>256</v>
      </c>
      <c r="CW11" s="20" t="s">
        <v>342</v>
      </c>
      <c r="CX11" s="20"/>
      <c r="CY11" s="20" t="s">
        <v>347</v>
      </c>
      <c r="CZ11" s="1"/>
      <c r="DA11" s="1"/>
      <c r="DB11" s="20" t="s">
        <v>256</v>
      </c>
      <c r="DC11" s="20" t="s">
        <v>342</v>
      </c>
      <c r="DD11" s="20"/>
      <c r="DE11" s="20" t="s">
        <v>347</v>
      </c>
      <c r="DF11" s="1"/>
      <c r="DG11" s="1"/>
      <c r="DH11" s="20" t="s">
        <v>256</v>
      </c>
      <c r="DI11" s="20" t="s">
        <v>342</v>
      </c>
      <c r="DJ11" s="20"/>
      <c r="DK11" s="20" t="s">
        <v>347</v>
      </c>
      <c r="DL11" s="1"/>
      <c r="DM11" s="1"/>
      <c r="DN11" s="20" t="s">
        <v>256</v>
      </c>
      <c r="DO11" s="20" t="s">
        <v>342</v>
      </c>
      <c r="DP11" s="20"/>
      <c r="DQ11" s="20" t="s">
        <v>347</v>
      </c>
      <c r="DR11" s="1"/>
      <c r="DS11" s="1"/>
      <c r="DT11" s="20" t="s">
        <v>348</v>
      </c>
      <c r="DU11" s="20">
        <v>1</v>
      </c>
      <c r="DV11" s="20" t="s">
        <v>348</v>
      </c>
      <c r="DW11" s="20" t="s">
        <v>328</v>
      </c>
      <c r="DX11" s="20" t="s">
        <v>348</v>
      </c>
      <c r="DY11" s="20" t="s">
        <v>348</v>
      </c>
      <c r="DZ11" s="9">
        <v>0</v>
      </c>
      <c r="EA11" s="20" t="s">
        <v>348</v>
      </c>
      <c r="EB11" s="20" t="s">
        <v>350</v>
      </c>
      <c r="EC11" s="20" t="s">
        <v>328</v>
      </c>
      <c r="ED11" s="20" t="s">
        <v>351</v>
      </c>
      <c r="EE11" s="20"/>
      <c r="EF11" s="20"/>
      <c r="EG11" s="20"/>
    </row>
    <row r="12" spans="1:137" ht="15" customHeight="1" x14ac:dyDescent="0.25">
      <c r="A12" s="26">
        <v>10</v>
      </c>
      <c r="B12" s="27" t="s">
        <v>394</v>
      </c>
      <c r="C12" s="42" t="s">
        <v>603</v>
      </c>
      <c r="D12" s="17" t="s">
        <v>336</v>
      </c>
      <c r="E12" s="18" t="s">
        <v>337</v>
      </c>
      <c r="F12" s="17" t="s">
        <v>338</v>
      </c>
      <c r="G12" s="18" t="s">
        <v>339</v>
      </c>
      <c r="H12" s="17"/>
      <c r="I12" s="17" t="s">
        <v>340</v>
      </c>
      <c r="J12" s="17" t="s">
        <v>341</v>
      </c>
      <c r="K12" s="17"/>
      <c r="L12" s="17"/>
      <c r="M12" s="19">
        <v>0</v>
      </c>
      <c r="N12" s="17" t="s">
        <v>328</v>
      </c>
      <c r="O12" s="17"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20"/>
      <c r="AM12" s="20"/>
      <c r="AN12" s="20" t="s">
        <v>211</v>
      </c>
      <c r="AO12" s="20" t="s">
        <v>342</v>
      </c>
      <c r="AP12" s="20"/>
      <c r="AQ12" s="20" t="s">
        <v>343</v>
      </c>
      <c r="AR12" s="1"/>
      <c r="AS12" s="1"/>
      <c r="AT12" s="20" t="s">
        <v>255</v>
      </c>
      <c r="AU12" s="20" t="s">
        <v>342</v>
      </c>
      <c r="AV12" s="20"/>
      <c r="AW12" s="20" t="s">
        <v>344</v>
      </c>
      <c r="AX12" s="1"/>
      <c r="AY12" s="1"/>
      <c r="AZ12" s="20" t="s">
        <v>257</v>
      </c>
      <c r="BA12" s="20" t="s">
        <v>342</v>
      </c>
      <c r="BB12" s="20"/>
      <c r="BC12" s="20" t="s">
        <v>343</v>
      </c>
      <c r="BD12" s="1"/>
      <c r="BE12" s="1"/>
      <c r="BF12" s="20" t="s">
        <v>237</v>
      </c>
      <c r="BG12" s="20" t="s">
        <v>342</v>
      </c>
      <c r="BH12" s="20"/>
      <c r="BI12" s="20" t="s">
        <v>343</v>
      </c>
      <c r="BJ12" s="1"/>
      <c r="BK12" s="1"/>
      <c r="BL12" s="20" t="s">
        <v>258</v>
      </c>
      <c r="BM12" s="20" t="s">
        <v>353</v>
      </c>
      <c r="BN12" s="20"/>
      <c r="BO12" s="20" t="s">
        <v>343</v>
      </c>
      <c r="BP12" s="1"/>
      <c r="BQ12" s="1"/>
      <c r="BR12" s="20" t="s">
        <v>258</v>
      </c>
      <c r="BS12" s="20" t="s">
        <v>342</v>
      </c>
      <c r="BT12" s="20"/>
      <c r="BU12" s="20" t="s">
        <v>343</v>
      </c>
      <c r="BV12" s="1"/>
      <c r="BW12" s="1"/>
      <c r="BX12" s="20" t="s">
        <v>256</v>
      </c>
      <c r="BY12" s="20" t="s">
        <v>345</v>
      </c>
      <c r="BZ12" s="20" t="s">
        <v>346</v>
      </c>
      <c r="CA12" s="20" t="s">
        <v>347</v>
      </c>
      <c r="CB12" s="1"/>
      <c r="CC12" s="1"/>
      <c r="CD12" s="20" t="s">
        <v>256</v>
      </c>
      <c r="CE12" s="20" t="s">
        <v>342</v>
      </c>
      <c r="CF12" s="20"/>
      <c r="CG12" s="20" t="s">
        <v>347</v>
      </c>
      <c r="CH12" s="1"/>
      <c r="CI12" s="1"/>
      <c r="CJ12" s="20" t="s">
        <v>256</v>
      </c>
      <c r="CK12" s="20" t="s">
        <v>342</v>
      </c>
      <c r="CL12" s="20"/>
      <c r="CM12" s="20" t="s">
        <v>347</v>
      </c>
      <c r="CN12" s="1"/>
      <c r="CO12" s="1"/>
      <c r="CP12" s="20" t="s">
        <v>256</v>
      </c>
      <c r="CQ12" s="20" t="s">
        <v>342</v>
      </c>
      <c r="CR12" s="20"/>
      <c r="CS12" s="20" t="s">
        <v>347</v>
      </c>
      <c r="CT12" s="1"/>
      <c r="CU12" s="1"/>
      <c r="CV12" s="20" t="s">
        <v>256</v>
      </c>
      <c r="CW12" s="20" t="s">
        <v>342</v>
      </c>
      <c r="CX12" s="20"/>
      <c r="CY12" s="20" t="s">
        <v>347</v>
      </c>
      <c r="CZ12" s="1"/>
      <c r="DA12" s="1"/>
      <c r="DB12" s="20" t="s">
        <v>256</v>
      </c>
      <c r="DC12" s="20" t="s">
        <v>342</v>
      </c>
      <c r="DD12" s="20"/>
      <c r="DE12" s="20" t="s">
        <v>347</v>
      </c>
      <c r="DF12" s="1"/>
      <c r="DG12" s="1"/>
      <c r="DH12" s="20" t="s">
        <v>256</v>
      </c>
      <c r="DI12" s="20" t="s">
        <v>342</v>
      </c>
      <c r="DJ12" s="20"/>
      <c r="DK12" s="20" t="s">
        <v>347</v>
      </c>
      <c r="DL12" s="1"/>
      <c r="DM12" s="1"/>
      <c r="DN12" s="20" t="s">
        <v>256</v>
      </c>
      <c r="DO12" s="20" t="s">
        <v>342</v>
      </c>
      <c r="DP12" s="20"/>
      <c r="DQ12" s="20" t="s">
        <v>347</v>
      </c>
      <c r="DR12" s="1"/>
      <c r="DS12" s="1"/>
      <c r="DT12" s="20" t="s">
        <v>348</v>
      </c>
      <c r="DU12" s="20">
        <v>1</v>
      </c>
      <c r="DV12" s="20" t="s">
        <v>348</v>
      </c>
      <c r="DW12" s="20" t="s">
        <v>328</v>
      </c>
      <c r="DX12" s="20" t="s">
        <v>348</v>
      </c>
      <c r="DY12" s="20" t="s">
        <v>348</v>
      </c>
      <c r="DZ12" s="9">
        <v>0</v>
      </c>
      <c r="EA12" s="20" t="s">
        <v>348</v>
      </c>
      <c r="EB12" s="20" t="s">
        <v>350</v>
      </c>
      <c r="EC12" s="20" t="s">
        <v>328</v>
      </c>
      <c r="ED12" s="20" t="s">
        <v>328</v>
      </c>
      <c r="EE12" s="20"/>
      <c r="EF12" s="20"/>
      <c r="EG12" s="20"/>
    </row>
    <row r="13" spans="1:137" ht="15" customHeight="1" x14ac:dyDescent="0.25">
      <c r="A13" s="26">
        <v>11</v>
      </c>
      <c r="B13" s="27" t="s">
        <v>395</v>
      </c>
      <c r="C13" s="42" t="s">
        <v>604</v>
      </c>
      <c r="D13" s="17" t="s">
        <v>336</v>
      </c>
      <c r="E13" s="18" t="s">
        <v>417</v>
      </c>
      <c r="F13" s="17" t="s">
        <v>338</v>
      </c>
      <c r="G13" s="18" t="s">
        <v>354</v>
      </c>
      <c r="H13" s="17"/>
      <c r="I13" s="17" t="s">
        <v>340</v>
      </c>
      <c r="J13" s="17" t="s">
        <v>341</v>
      </c>
      <c r="K13" s="17"/>
      <c r="L13" s="17"/>
      <c r="M13" s="19">
        <v>0</v>
      </c>
      <c r="N13" s="17" t="s">
        <v>328</v>
      </c>
      <c r="O13" s="17"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20"/>
      <c r="AM13" s="20"/>
      <c r="AN13" s="20" t="s">
        <v>211</v>
      </c>
      <c r="AO13" s="20" t="s">
        <v>342</v>
      </c>
      <c r="AP13" s="20"/>
      <c r="AQ13" s="20" t="s">
        <v>343</v>
      </c>
      <c r="AR13" s="1"/>
      <c r="AS13" s="1"/>
      <c r="AT13" s="20" t="s">
        <v>255</v>
      </c>
      <c r="AU13" s="20" t="s">
        <v>342</v>
      </c>
      <c r="AV13" s="20"/>
      <c r="AW13" s="20" t="s">
        <v>344</v>
      </c>
      <c r="AX13" s="1"/>
      <c r="AY13" s="1"/>
      <c r="AZ13" s="20" t="s">
        <v>257</v>
      </c>
      <c r="BA13" s="20" t="s">
        <v>342</v>
      </c>
      <c r="BB13" s="20"/>
      <c r="BC13" s="20" t="s">
        <v>343</v>
      </c>
      <c r="BD13" s="1"/>
      <c r="BE13" s="1"/>
      <c r="BF13" s="20" t="s">
        <v>237</v>
      </c>
      <c r="BG13" s="20" t="s">
        <v>342</v>
      </c>
      <c r="BH13" s="20"/>
      <c r="BI13" s="20" t="s">
        <v>343</v>
      </c>
      <c r="BJ13" s="1"/>
      <c r="BK13" s="1"/>
      <c r="BL13" s="20" t="s">
        <v>258</v>
      </c>
      <c r="BM13" s="20" t="s">
        <v>345</v>
      </c>
      <c r="BN13" s="20" t="s">
        <v>346</v>
      </c>
      <c r="BO13" s="20" t="s">
        <v>343</v>
      </c>
      <c r="BP13" s="1"/>
      <c r="BQ13" s="1"/>
      <c r="BR13" s="20" t="s">
        <v>258</v>
      </c>
      <c r="BS13" s="20" t="s">
        <v>342</v>
      </c>
      <c r="BT13" s="20"/>
      <c r="BU13" s="20" t="s">
        <v>343</v>
      </c>
      <c r="BV13" s="1"/>
      <c r="BW13" s="1"/>
      <c r="BX13" s="20" t="s">
        <v>256</v>
      </c>
      <c r="BY13" s="20" t="s">
        <v>345</v>
      </c>
      <c r="BZ13" s="20" t="s">
        <v>346</v>
      </c>
      <c r="CA13" s="20" t="s">
        <v>347</v>
      </c>
      <c r="CB13" s="1">
        <v>39656</v>
      </c>
      <c r="CC13" s="1">
        <v>45500</v>
      </c>
      <c r="CD13" s="20" t="s">
        <v>256</v>
      </c>
      <c r="CE13" s="20" t="s">
        <v>342</v>
      </c>
      <c r="CF13" s="20"/>
      <c r="CG13" s="20" t="s">
        <v>347</v>
      </c>
      <c r="CH13" s="1"/>
      <c r="CI13" s="1"/>
      <c r="CJ13" s="20" t="s">
        <v>256</v>
      </c>
      <c r="CK13" s="20" t="s">
        <v>342</v>
      </c>
      <c r="CL13" s="20"/>
      <c r="CM13" s="20" t="s">
        <v>347</v>
      </c>
      <c r="CN13" s="1"/>
      <c r="CO13" s="1"/>
      <c r="CP13" s="20" t="s">
        <v>256</v>
      </c>
      <c r="CQ13" s="20" t="s">
        <v>342</v>
      </c>
      <c r="CR13" s="20"/>
      <c r="CS13" s="20" t="s">
        <v>347</v>
      </c>
      <c r="CT13" s="1"/>
      <c r="CU13" s="1"/>
      <c r="CV13" s="20" t="s">
        <v>256</v>
      </c>
      <c r="CW13" s="20" t="s">
        <v>342</v>
      </c>
      <c r="CX13" s="20"/>
      <c r="CY13" s="20" t="s">
        <v>347</v>
      </c>
      <c r="CZ13" s="1"/>
      <c r="DA13" s="1"/>
      <c r="DB13" s="20" t="s">
        <v>256</v>
      </c>
      <c r="DC13" s="20" t="s">
        <v>342</v>
      </c>
      <c r="DD13" s="20"/>
      <c r="DE13" s="20" t="s">
        <v>347</v>
      </c>
      <c r="DF13" s="1"/>
      <c r="DG13" s="1"/>
      <c r="DH13" s="20" t="s">
        <v>256</v>
      </c>
      <c r="DI13" s="20" t="s">
        <v>342</v>
      </c>
      <c r="DJ13" s="20"/>
      <c r="DK13" s="20" t="s">
        <v>347</v>
      </c>
      <c r="DL13" s="1"/>
      <c r="DM13" s="1"/>
      <c r="DN13" s="20" t="s">
        <v>256</v>
      </c>
      <c r="DO13" s="20" t="s">
        <v>342</v>
      </c>
      <c r="DP13" s="20"/>
      <c r="DQ13" s="20" t="s">
        <v>347</v>
      </c>
      <c r="DR13" s="1"/>
      <c r="DS13" s="1"/>
      <c r="DT13" s="20" t="s">
        <v>348</v>
      </c>
      <c r="DU13" s="20">
        <v>1</v>
      </c>
      <c r="DV13" s="20" t="s">
        <v>348</v>
      </c>
      <c r="DW13" s="20" t="s">
        <v>360</v>
      </c>
      <c r="DX13" s="20" t="s">
        <v>348</v>
      </c>
      <c r="DY13" s="20" t="s">
        <v>348</v>
      </c>
      <c r="DZ13" s="9">
        <v>0</v>
      </c>
      <c r="EA13" s="20" t="s">
        <v>348</v>
      </c>
      <c r="EB13" s="20" t="s">
        <v>350</v>
      </c>
      <c r="EC13" s="20" t="s">
        <v>328</v>
      </c>
      <c r="ED13" s="20" t="s">
        <v>351</v>
      </c>
      <c r="EE13" s="20"/>
      <c r="EF13" s="20"/>
      <c r="EG13" s="20"/>
    </row>
    <row r="14" spans="1:137" ht="15" customHeight="1" x14ac:dyDescent="0.25">
      <c r="A14" s="26">
        <v>12</v>
      </c>
      <c r="B14" s="27" t="s">
        <v>691</v>
      </c>
      <c r="C14" s="42" t="s">
        <v>692</v>
      </c>
      <c r="D14" s="17" t="s">
        <v>336</v>
      </c>
      <c r="E14" s="18" t="s">
        <v>337</v>
      </c>
      <c r="F14" s="17" t="s">
        <v>338</v>
      </c>
      <c r="G14" s="18" t="s">
        <v>339</v>
      </c>
      <c r="H14" s="17"/>
      <c r="I14" s="17" t="s">
        <v>340</v>
      </c>
      <c r="J14" s="17" t="s">
        <v>420</v>
      </c>
      <c r="K14" s="17"/>
      <c r="L14" s="17"/>
      <c r="M14" s="19">
        <v>0</v>
      </c>
      <c r="N14" s="17" t="s">
        <v>328</v>
      </c>
      <c r="O14" s="17"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20"/>
      <c r="AM14" s="20"/>
      <c r="AN14" s="20" t="s">
        <v>211</v>
      </c>
      <c r="AO14" s="20" t="s">
        <v>342</v>
      </c>
      <c r="AP14" s="20"/>
      <c r="AQ14" s="20" t="s">
        <v>343</v>
      </c>
      <c r="AR14" s="1"/>
      <c r="AS14" s="1"/>
      <c r="AT14" s="20" t="s">
        <v>255</v>
      </c>
      <c r="AU14" s="20" t="s">
        <v>342</v>
      </c>
      <c r="AV14" s="20"/>
      <c r="AW14" s="20" t="s">
        <v>344</v>
      </c>
      <c r="AX14" s="1"/>
      <c r="AY14" s="1"/>
      <c r="AZ14" s="20" t="s">
        <v>257</v>
      </c>
      <c r="BA14" s="20" t="s">
        <v>342</v>
      </c>
      <c r="BB14" s="20"/>
      <c r="BC14" s="20" t="s">
        <v>343</v>
      </c>
      <c r="BD14" s="1"/>
      <c r="BE14" s="1"/>
      <c r="BF14" s="20" t="s">
        <v>237</v>
      </c>
      <c r="BG14" s="20" t="s">
        <v>342</v>
      </c>
      <c r="BH14" s="20"/>
      <c r="BI14" s="20" t="s">
        <v>343</v>
      </c>
      <c r="BJ14" s="1"/>
      <c r="BK14" s="1"/>
      <c r="BL14" s="20" t="s">
        <v>258</v>
      </c>
      <c r="BM14" s="20" t="s">
        <v>345</v>
      </c>
      <c r="BN14" s="20" t="s">
        <v>346</v>
      </c>
      <c r="BO14" s="20" t="s">
        <v>343</v>
      </c>
      <c r="BP14" s="1">
        <v>40239</v>
      </c>
      <c r="BQ14" s="1">
        <v>42431</v>
      </c>
      <c r="BR14" s="20" t="s">
        <v>258</v>
      </c>
      <c r="BS14" s="20" t="s">
        <v>342</v>
      </c>
      <c r="BT14" s="20"/>
      <c r="BU14" s="20" t="s">
        <v>343</v>
      </c>
      <c r="BV14" s="1"/>
      <c r="BW14" s="1"/>
      <c r="BX14" s="20" t="s">
        <v>256</v>
      </c>
      <c r="BY14" s="20" t="s">
        <v>345</v>
      </c>
      <c r="BZ14" s="20" t="s">
        <v>346</v>
      </c>
      <c r="CA14" s="20" t="s">
        <v>347</v>
      </c>
      <c r="CB14" s="1">
        <v>40619</v>
      </c>
      <c r="CC14" s="1">
        <v>46463</v>
      </c>
      <c r="CD14" s="20" t="s">
        <v>256</v>
      </c>
      <c r="CE14" s="20" t="s">
        <v>342</v>
      </c>
      <c r="CF14" s="20"/>
      <c r="CG14" s="20" t="s">
        <v>347</v>
      </c>
      <c r="CH14" s="1"/>
      <c r="CI14" s="1"/>
      <c r="CJ14" s="20" t="s">
        <v>256</v>
      </c>
      <c r="CK14" s="20" t="s">
        <v>342</v>
      </c>
      <c r="CL14" s="20"/>
      <c r="CM14" s="20" t="s">
        <v>347</v>
      </c>
      <c r="CN14" s="1"/>
      <c r="CO14" s="1"/>
      <c r="CP14" s="20" t="s">
        <v>256</v>
      </c>
      <c r="CQ14" s="20" t="s">
        <v>342</v>
      </c>
      <c r="CR14" s="20"/>
      <c r="CS14" s="20" t="s">
        <v>347</v>
      </c>
      <c r="CT14" s="1"/>
      <c r="CU14" s="1"/>
      <c r="CV14" s="20" t="s">
        <v>256</v>
      </c>
      <c r="CW14" s="20" t="s">
        <v>342</v>
      </c>
      <c r="CX14" s="20"/>
      <c r="CY14" s="20" t="s">
        <v>347</v>
      </c>
      <c r="CZ14" s="1"/>
      <c r="DA14" s="1"/>
      <c r="DB14" s="20" t="s">
        <v>256</v>
      </c>
      <c r="DC14" s="20" t="s">
        <v>342</v>
      </c>
      <c r="DD14" s="20"/>
      <c r="DE14" s="20" t="s">
        <v>347</v>
      </c>
      <c r="DF14" s="1"/>
      <c r="DG14" s="1"/>
      <c r="DH14" s="20" t="s">
        <v>256</v>
      </c>
      <c r="DI14" s="20" t="s">
        <v>342</v>
      </c>
      <c r="DJ14" s="20"/>
      <c r="DK14" s="20" t="s">
        <v>347</v>
      </c>
      <c r="DL14" s="1"/>
      <c r="DM14" s="1"/>
      <c r="DN14" s="20" t="s">
        <v>256</v>
      </c>
      <c r="DO14" s="20" t="s">
        <v>342</v>
      </c>
      <c r="DP14" s="20"/>
      <c r="DQ14" s="20" t="s">
        <v>347</v>
      </c>
      <c r="DR14" s="1"/>
      <c r="DS14" s="1"/>
      <c r="DT14" s="20" t="s">
        <v>348</v>
      </c>
      <c r="DU14" s="20">
        <v>1</v>
      </c>
      <c r="DV14" s="20" t="s">
        <v>348</v>
      </c>
      <c r="DW14" s="20" t="s">
        <v>328</v>
      </c>
      <c r="DX14" s="20" t="s">
        <v>348</v>
      </c>
      <c r="DY14" s="20" t="s">
        <v>348</v>
      </c>
      <c r="DZ14" s="9">
        <v>0</v>
      </c>
      <c r="EA14" s="20" t="s">
        <v>348</v>
      </c>
      <c r="EB14" s="20" t="s">
        <v>350</v>
      </c>
      <c r="EC14" s="20" t="s">
        <v>328</v>
      </c>
      <c r="ED14" s="20" t="s">
        <v>351</v>
      </c>
      <c r="EE14" s="20"/>
      <c r="EF14" s="20"/>
      <c r="EG14" s="20"/>
    </row>
    <row r="15" spans="1:137" ht="15" customHeight="1" x14ac:dyDescent="0.25">
      <c r="A15" s="26">
        <v>13</v>
      </c>
      <c r="B15" s="27" t="s">
        <v>696</v>
      </c>
      <c r="C15" s="42" t="s">
        <v>697</v>
      </c>
      <c r="D15" s="17" t="s">
        <v>336</v>
      </c>
      <c r="E15" s="18" t="s">
        <v>337</v>
      </c>
      <c r="F15" s="17" t="s">
        <v>338</v>
      </c>
      <c r="G15" s="18" t="s">
        <v>339</v>
      </c>
      <c r="H15" s="17"/>
      <c r="I15" s="17" t="s">
        <v>340</v>
      </c>
      <c r="J15" s="17" t="s">
        <v>369</v>
      </c>
      <c r="K15" s="17"/>
      <c r="L15" s="17"/>
      <c r="M15" s="19">
        <v>0</v>
      </c>
      <c r="N15" s="17" t="s">
        <v>328</v>
      </c>
      <c r="O15" s="17"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0"/>
      <c r="AM15" s="20"/>
      <c r="AN15" s="20" t="s">
        <v>211</v>
      </c>
      <c r="AO15" s="20" t="s">
        <v>342</v>
      </c>
      <c r="AP15" s="20"/>
      <c r="AQ15" s="20" t="s">
        <v>343</v>
      </c>
      <c r="AR15" s="1"/>
      <c r="AS15" s="1"/>
      <c r="AT15" s="20" t="s">
        <v>255</v>
      </c>
      <c r="AU15" s="20" t="s">
        <v>342</v>
      </c>
      <c r="AV15" s="20"/>
      <c r="AW15" s="20" t="s">
        <v>344</v>
      </c>
      <c r="AX15" s="1"/>
      <c r="AY15" s="1"/>
      <c r="AZ15" s="20" t="s">
        <v>257</v>
      </c>
      <c r="BA15" s="20" t="s">
        <v>342</v>
      </c>
      <c r="BB15" s="20"/>
      <c r="BC15" s="20" t="s">
        <v>343</v>
      </c>
      <c r="BD15" s="1"/>
      <c r="BE15" s="1"/>
      <c r="BF15" s="20" t="s">
        <v>237</v>
      </c>
      <c r="BG15" s="20" t="s">
        <v>342</v>
      </c>
      <c r="BH15" s="20"/>
      <c r="BI15" s="20" t="s">
        <v>343</v>
      </c>
      <c r="BJ15" s="1"/>
      <c r="BK15" s="1"/>
      <c r="BL15" s="20" t="s">
        <v>258</v>
      </c>
      <c r="BM15" s="20" t="s">
        <v>353</v>
      </c>
      <c r="BN15" s="20"/>
      <c r="BO15" s="20" t="s">
        <v>343</v>
      </c>
      <c r="BP15" s="1"/>
      <c r="BQ15" s="1"/>
      <c r="BR15" s="20" t="s">
        <v>258</v>
      </c>
      <c r="BS15" s="20" t="s">
        <v>342</v>
      </c>
      <c r="BT15" s="20"/>
      <c r="BU15" s="20" t="s">
        <v>343</v>
      </c>
      <c r="BV15" s="1"/>
      <c r="BW15" s="1"/>
      <c r="BX15" s="20" t="s">
        <v>256</v>
      </c>
      <c r="BY15" s="20" t="s">
        <v>345</v>
      </c>
      <c r="BZ15" s="20" t="s">
        <v>346</v>
      </c>
      <c r="CA15" s="20" t="s">
        <v>347</v>
      </c>
      <c r="CB15" s="1">
        <v>40669</v>
      </c>
      <c r="CC15" s="1">
        <v>46513</v>
      </c>
      <c r="CD15" s="20" t="s">
        <v>256</v>
      </c>
      <c r="CE15" s="20" t="s">
        <v>342</v>
      </c>
      <c r="CF15" s="20"/>
      <c r="CG15" s="20" t="s">
        <v>347</v>
      </c>
      <c r="CH15" s="1"/>
      <c r="CI15" s="1"/>
      <c r="CJ15" s="20" t="s">
        <v>256</v>
      </c>
      <c r="CK15" s="20" t="s">
        <v>342</v>
      </c>
      <c r="CL15" s="20"/>
      <c r="CM15" s="20" t="s">
        <v>347</v>
      </c>
      <c r="CN15" s="1"/>
      <c r="CO15" s="1"/>
      <c r="CP15" s="20" t="s">
        <v>256</v>
      </c>
      <c r="CQ15" s="20" t="s">
        <v>342</v>
      </c>
      <c r="CR15" s="20"/>
      <c r="CS15" s="20" t="s">
        <v>347</v>
      </c>
      <c r="CT15" s="1"/>
      <c r="CU15" s="1"/>
      <c r="CV15" s="20" t="s">
        <v>256</v>
      </c>
      <c r="CW15" s="20" t="s">
        <v>342</v>
      </c>
      <c r="CX15" s="20"/>
      <c r="CY15" s="20" t="s">
        <v>347</v>
      </c>
      <c r="CZ15" s="1"/>
      <c r="DA15" s="1"/>
      <c r="DB15" s="20" t="s">
        <v>256</v>
      </c>
      <c r="DC15" s="20" t="s">
        <v>342</v>
      </c>
      <c r="DD15" s="20"/>
      <c r="DE15" s="20" t="s">
        <v>347</v>
      </c>
      <c r="DF15" s="1"/>
      <c r="DG15" s="1"/>
      <c r="DH15" s="20" t="s">
        <v>256</v>
      </c>
      <c r="DI15" s="20" t="s">
        <v>342</v>
      </c>
      <c r="DJ15" s="20"/>
      <c r="DK15" s="20" t="s">
        <v>347</v>
      </c>
      <c r="DL15" s="1"/>
      <c r="DM15" s="1"/>
      <c r="DN15" s="20" t="s">
        <v>256</v>
      </c>
      <c r="DO15" s="20" t="s">
        <v>342</v>
      </c>
      <c r="DP15" s="20"/>
      <c r="DQ15" s="20" t="s">
        <v>347</v>
      </c>
      <c r="DR15" s="1"/>
      <c r="DS15" s="1"/>
      <c r="DT15" s="20" t="s">
        <v>348</v>
      </c>
      <c r="DU15" s="20">
        <v>1</v>
      </c>
      <c r="DV15" s="20" t="s">
        <v>348</v>
      </c>
      <c r="DW15" s="20" t="s">
        <v>349</v>
      </c>
      <c r="DX15" s="20" t="s">
        <v>348</v>
      </c>
      <c r="DY15" s="20" t="s">
        <v>348</v>
      </c>
      <c r="DZ15" s="9">
        <v>0</v>
      </c>
      <c r="EA15" s="20" t="s">
        <v>348</v>
      </c>
      <c r="EB15" s="20" t="s">
        <v>350</v>
      </c>
      <c r="EC15" s="20" t="s">
        <v>328</v>
      </c>
      <c r="ED15" s="20" t="s">
        <v>351</v>
      </c>
      <c r="EE15" s="20"/>
      <c r="EF15" s="20"/>
      <c r="EG15" s="20"/>
    </row>
    <row r="16" spans="1:137" ht="15" customHeight="1" x14ac:dyDescent="0.25">
      <c r="A16" s="26">
        <v>14</v>
      </c>
      <c r="B16" s="27" t="s">
        <v>701</v>
      </c>
      <c r="C16" s="42" t="s">
        <v>702</v>
      </c>
      <c r="D16" s="17" t="s">
        <v>336</v>
      </c>
      <c r="E16" s="18" t="s">
        <v>417</v>
      </c>
      <c r="F16" s="17" t="s">
        <v>338</v>
      </c>
      <c r="G16" s="18" t="s">
        <v>354</v>
      </c>
      <c r="H16" s="17"/>
      <c r="I16" s="17" t="s">
        <v>340</v>
      </c>
      <c r="J16" s="17" t="s">
        <v>341</v>
      </c>
      <c r="K16" s="17"/>
      <c r="L16" s="17"/>
      <c r="M16" s="19">
        <v>0</v>
      </c>
      <c r="N16" s="17" t="s">
        <v>328</v>
      </c>
      <c r="O16" s="17"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 t="s">
        <v>211</v>
      </c>
      <c r="AO16" s="20" t="s">
        <v>342</v>
      </c>
      <c r="AP16" s="20"/>
      <c r="AQ16" s="20" t="s">
        <v>343</v>
      </c>
      <c r="AR16" s="1"/>
      <c r="AS16" s="1"/>
      <c r="AT16" s="20" t="s">
        <v>255</v>
      </c>
      <c r="AU16" s="20" t="s">
        <v>342</v>
      </c>
      <c r="AV16" s="20"/>
      <c r="AW16" s="20" t="s">
        <v>344</v>
      </c>
      <c r="AX16" s="1"/>
      <c r="AY16" s="1"/>
      <c r="AZ16" s="20" t="s">
        <v>257</v>
      </c>
      <c r="BA16" s="20" t="s">
        <v>342</v>
      </c>
      <c r="BB16" s="20"/>
      <c r="BC16" s="20" t="s">
        <v>343</v>
      </c>
      <c r="BD16" s="1"/>
      <c r="BE16" s="1"/>
      <c r="BF16" s="20" t="s">
        <v>237</v>
      </c>
      <c r="BG16" s="20" t="s">
        <v>342</v>
      </c>
      <c r="BH16" s="20"/>
      <c r="BI16" s="20" t="s">
        <v>343</v>
      </c>
      <c r="BJ16" s="1"/>
      <c r="BK16" s="1"/>
      <c r="BL16" s="20" t="s">
        <v>258</v>
      </c>
      <c r="BM16" s="20" t="s">
        <v>345</v>
      </c>
      <c r="BN16" s="20" t="s">
        <v>346</v>
      </c>
      <c r="BO16" s="20" t="s">
        <v>343</v>
      </c>
      <c r="BP16" s="1"/>
      <c r="BQ16" s="1"/>
      <c r="BR16" s="20" t="s">
        <v>258</v>
      </c>
      <c r="BS16" s="20" t="s">
        <v>342</v>
      </c>
      <c r="BT16" s="20"/>
      <c r="BU16" s="20" t="s">
        <v>343</v>
      </c>
      <c r="BV16" s="1"/>
      <c r="BW16" s="1"/>
      <c r="BX16" s="20" t="s">
        <v>256</v>
      </c>
      <c r="BY16" s="20" t="s">
        <v>345</v>
      </c>
      <c r="BZ16" s="20" t="s">
        <v>346</v>
      </c>
      <c r="CA16" s="20" t="s">
        <v>347</v>
      </c>
      <c r="CB16" s="1"/>
      <c r="CC16" s="1"/>
      <c r="CD16" s="20" t="s">
        <v>256</v>
      </c>
      <c r="CE16" s="20" t="s">
        <v>342</v>
      </c>
      <c r="CF16" s="20"/>
      <c r="CG16" s="20" t="s">
        <v>347</v>
      </c>
      <c r="CH16" s="1"/>
      <c r="CI16" s="1"/>
      <c r="CJ16" s="20" t="s">
        <v>256</v>
      </c>
      <c r="CK16" s="20" t="s">
        <v>342</v>
      </c>
      <c r="CL16" s="20"/>
      <c r="CM16" s="20" t="s">
        <v>347</v>
      </c>
      <c r="CN16" s="1"/>
      <c r="CO16" s="1"/>
      <c r="CP16" s="20" t="s">
        <v>256</v>
      </c>
      <c r="CQ16" s="20" t="s">
        <v>342</v>
      </c>
      <c r="CR16" s="20"/>
      <c r="CS16" s="20" t="s">
        <v>347</v>
      </c>
      <c r="CT16" s="1"/>
      <c r="CU16" s="1"/>
      <c r="CV16" s="20" t="s">
        <v>256</v>
      </c>
      <c r="CW16" s="20" t="s">
        <v>342</v>
      </c>
      <c r="CX16" s="20"/>
      <c r="CY16" s="20" t="s">
        <v>347</v>
      </c>
      <c r="CZ16" s="1"/>
      <c r="DA16" s="1"/>
      <c r="DB16" s="20" t="s">
        <v>256</v>
      </c>
      <c r="DC16" s="20" t="s">
        <v>342</v>
      </c>
      <c r="DD16" s="20"/>
      <c r="DE16" s="20" t="s">
        <v>347</v>
      </c>
      <c r="DF16" s="1"/>
      <c r="DG16" s="1"/>
      <c r="DH16" s="20" t="s">
        <v>256</v>
      </c>
      <c r="DI16" s="20" t="s">
        <v>342</v>
      </c>
      <c r="DJ16" s="20"/>
      <c r="DK16" s="20" t="s">
        <v>347</v>
      </c>
      <c r="DL16" s="1"/>
      <c r="DM16" s="1"/>
      <c r="DN16" s="20" t="s">
        <v>256</v>
      </c>
      <c r="DO16" s="20" t="s">
        <v>342</v>
      </c>
      <c r="DP16" s="20"/>
      <c r="DQ16" s="20" t="s">
        <v>347</v>
      </c>
      <c r="DR16" s="1"/>
      <c r="DS16" s="1"/>
      <c r="DT16" s="20" t="s">
        <v>348</v>
      </c>
      <c r="DU16" s="20">
        <v>1</v>
      </c>
      <c r="DV16" s="20" t="s">
        <v>348</v>
      </c>
      <c r="DW16" s="20" t="s">
        <v>349</v>
      </c>
      <c r="DX16" s="20" t="s">
        <v>348</v>
      </c>
      <c r="DY16" s="20" t="s">
        <v>348</v>
      </c>
      <c r="DZ16" s="9">
        <v>0</v>
      </c>
      <c r="EA16" s="20" t="s">
        <v>348</v>
      </c>
      <c r="EB16" s="20" t="s">
        <v>350</v>
      </c>
      <c r="EC16" s="20" t="s">
        <v>328</v>
      </c>
      <c r="ED16" s="20" t="s">
        <v>328</v>
      </c>
      <c r="EE16" s="20"/>
      <c r="EF16" s="20"/>
      <c r="EG16" s="20"/>
    </row>
    <row r="17" spans="1:137" ht="15" customHeight="1" x14ac:dyDescent="0.25">
      <c r="A17" s="26">
        <v>15</v>
      </c>
      <c r="B17" s="27" t="s">
        <v>706</v>
      </c>
      <c r="C17" s="42" t="s">
        <v>707</v>
      </c>
      <c r="D17" s="17" t="s">
        <v>336</v>
      </c>
      <c r="E17" s="18" t="s">
        <v>337</v>
      </c>
      <c r="F17" s="17" t="s">
        <v>338</v>
      </c>
      <c r="G17" s="18" t="s">
        <v>354</v>
      </c>
      <c r="H17" s="17"/>
      <c r="I17" s="17" t="s">
        <v>340</v>
      </c>
      <c r="J17" s="17" t="s">
        <v>369</v>
      </c>
      <c r="K17" s="17"/>
      <c r="L17" s="17"/>
      <c r="M17" s="19">
        <v>0</v>
      </c>
      <c r="N17" s="17" t="s">
        <v>328</v>
      </c>
      <c r="O17" s="17"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0"/>
      <c r="AM17" s="20"/>
      <c r="AN17" s="20" t="s">
        <v>211</v>
      </c>
      <c r="AO17" s="20" t="s">
        <v>342</v>
      </c>
      <c r="AP17" s="20"/>
      <c r="AQ17" s="20" t="s">
        <v>343</v>
      </c>
      <c r="AR17" s="1"/>
      <c r="AS17" s="1"/>
      <c r="AT17" s="20" t="s">
        <v>255</v>
      </c>
      <c r="AU17" s="20" t="s">
        <v>342</v>
      </c>
      <c r="AV17" s="20"/>
      <c r="AW17" s="20" t="s">
        <v>344</v>
      </c>
      <c r="AX17" s="1"/>
      <c r="AY17" s="1"/>
      <c r="AZ17" s="20" t="s">
        <v>257</v>
      </c>
      <c r="BA17" s="20" t="s">
        <v>342</v>
      </c>
      <c r="BB17" s="20"/>
      <c r="BC17" s="20" t="s">
        <v>343</v>
      </c>
      <c r="BD17" s="1"/>
      <c r="BE17" s="1"/>
      <c r="BF17" s="20" t="s">
        <v>237</v>
      </c>
      <c r="BG17" s="20" t="s">
        <v>342</v>
      </c>
      <c r="BH17" s="20"/>
      <c r="BI17" s="20" t="s">
        <v>343</v>
      </c>
      <c r="BJ17" s="1"/>
      <c r="BK17" s="1"/>
      <c r="BL17" s="20" t="s">
        <v>258</v>
      </c>
      <c r="BM17" s="20" t="s">
        <v>353</v>
      </c>
      <c r="BN17" s="20"/>
      <c r="BO17" s="20" t="s">
        <v>343</v>
      </c>
      <c r="BP17" s="1"/>
      <c r="BQ17" s="1"/>
      <c r="BR17" s="20" t="s">
        <v>258</v>
      </c>
      <c r="BS17" s="20" t="s">
        <v>342</v>
      </c>
      <c r="BT17" s="20"/>
      <c r="BU17" s="20" t="s">
        <v>343</v>
      </c>
      <c r="BV17" s="1"/>
      <c r="BW17" s="1"/>
      <c r="BX17" s="20" t="s">
        <v>256</v>
      </c>
      <c r="BY17" s="20" t="s">
        <v>345</v>
      </c>
      <c r="BZ17" s="20" t="s">
        <v>346</v>
      </c>
      <c r="CA17" s="20" t="s">
        <v>347</v>
      </c>
      <c r="CB17" s="1">
        <v>41086</v>
      </c>
      <c r="CC17" s="1">
        <v>46930</v>
      </c>
      <c r="CD17" s="20" t="s">
        <v>256</v>
      </c>
      <c r="CE17" s="20" t="s">
        <v>342</v>
      </c>
      <c r="CF17" s="20"/>
      <c r="CG17" s="20" t="s">
        <v>347</v>
      </c>
      <c r="CH17" s="1"/>
      <c r="CI17" s="1"/>
      <c r="CJ17" s="20" t="s">
        <v>256</v>
      </c>
      <c r="CK17" s="20" t="s">
        <v>342</v>
      </c>
      <c r="CL17" s="20"/>
      <c r="CM17" s="20" t="s">
        <v>347</v>
      </c>
      <c r="CN17" s="1"/>
      <c r="CO17" s="1"/>
      <c r="CP17" s="20" t="s">
        <v>256</v>
      </c>
      <c r="CQ17" s="20" t="s">
        <v>342</v>
      </c>
      <c r="CR17" s="20"/>
      <c r="CS17" s="20" t="s">
        <v>347</v>
      </c>
      <c r="CT17" s="1"/>
      <c r="CU17" s="1"/>
      <c r="CV17" s="20" t="s">
        <v>256</v>
      </c>
      <c r="CW17" s="20" t="s">
        <v>342</v>
      </c>
      <c r="CX17" s="20"/>
      <c r="CY17" s="20" t="s">
        <v>347</v>
      </c>
      <c r="CZ17" s="1"/>
      <c r="DA17" s="1"/>
      <c r="DB17" s="20" t="s">
        <v>256</v>
      </c>
      <c r="DC17" s="20" t="s">
        <v>342</v>
      </c>
      <c r="DD17" s="20"/>
      <c r="DE17" s="20" t="s">
        <v>347</v>
      </c>
      <c r="DF17" s="1"/>
      <c r="DG17" s="1"/>
      <c r="DH17" s="20" t="s">
        <v>256</v>
      </c>
      <c r="DI17" s="20" t="s">
        <v>342</v>
      </c>
      <c r="DJ17" s="20"/>
      <c r="DK17" s="20" t="s">
        <v>347</v>
      </c>
      <c r="DL17" s="1"/>
      <c r="DM17" s="1"/>
      <c r="DN17" s="20" t="s">
        <v>256</v>
      </c>
      <c r="DO17" s="20" t="s">
        <v>342</v>
      </c>
      <c r="DP17" s="20"/>
      <c r="DQ17" s="20" t="s">
        <v>347</v>
      </c>
      <c r="DR17" s="1"/>
      <c r="DS17" s="1"/>
      <c r="DT17" s="20" t="s">
        <v>348</v>
      </c>
      <c r="DU17" s="20">
        <v>1</v>
      </c>
      <c r="DV17" s="20" t="s">
        <v>348</v>
      </c>
      <c r="DW17" s="20" t="s">
        <v>349</v>
      </c>
      <c r="DX17" s="20" t="s">
        <v>348</v>
      </c>
      <c r="DY17" s="20" t="s">
        <v>348</v>
      </c>
      <c r="DZ17" s="9">
        <v>0</v>
      </c>
      <c r="EA17" s="20" t="s">
        <v>348</v>
      </c>
      <c r="EB17" s="20" t="s">
        <v>350</v>
      </c>
      <c r="EC17" s="20" t="s">
        <v>328</v>
      </c>
      <c r="ED17" s="20" t="s">
        <v>351</v>
      </c>
      <c r="EE17" s="20"/>
      <c r="EF17" s="20"/>
      <c r="EG17" s="20"/>
    </row>
    <row r="18" spans="1:137" ht="15" customHeight="1" x14ac:dyDescent="0.25">
      <c r="A18" s="26">
        <v>16</v>
      </c>
      <c r="B18" s="27" t="s">
        <v>711</v>
      </c>
      <c r="C18" s="42" t="s">
        <v>712</v>
      </c>
      <c r="D18" s="17" t="s">
        <v>336</v>
      </c>
      <c r="E18" s="18" t="s">
        <v>352</v>
      </c>
      <c r="F18" s="17" t="s">
        <v>338</v>
      </c>
      <c r="G18" s="18" t="s">
        <v>339</v>
      </c>
      <c r="H18" s="17"/>
      <c r="I18" s="17" t="s">
        <v>356</v>
      </c>
      <c r="J18" s="17" t="s">
        <v>366</v>
      </c>
      <c r="K18" s="17"/>
      <c r="L18" s="17"/>
      <c r="M18" s="19">
        <v>678.7</v>
      </c>
      <c r="N18" s="17" t="s">
        <v>328</v>
      </c>
      <c r="O18" s="17">
        <v>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20"/>
      <c r="AM18" s="20"/>
      <c r="AN18" s="20" t="s">
        <v>211</v>
      </c>
      <c r="AO18" s="20" t="s">
        <v>342</v>
      </c>
      <c r="AP18" s="20"/>
      <c r="AQ18" s="20" t="s">
        <v>343</v>
      </c>
      <c r="AR18" s="1"/>
      <c r="AS18" s="1"/>
      <c r="AT18" s="20" t="s">
        <v>255</v>
      </c>
      <c r="AU18" s="20" t="s">
        <v>353</v>
      </c>
      <c r="AV18" s="20"/>
      <c r="AW18" s="20" t="s">
        <v>344</v>
      </c>
      <c r="AX18" s="1"/>
      <c r="AY18" s="1"/>
      <c r="AZ18" s="20" t="s">
        <v>257</v>
      </c>
      <c r="BA18" s="20" t="s">
        <v>342</v>
      </c>
      <c r="BB18" s="20"/>
      <c r="BC18" s="20" t="s">
        <v>343</v>
      </c>
      <c r="BD18" s="1"/>
      <c r="BE18" s="1"/>
      <c r="BF18" s="20" t="s">
        <v>237</v>
      </c>
      <c r="BG18" s="20" t="s">
        <v>353</v>
      </c>
      <c r="BH18" s="20"/>
      <c r="BI18" s="20" t="s">
        <v>343</v>
      </c>
      <c r="BJ18" s="1"/>
      <c r="BK18" s="1"/>
      <c r="BL18" s="20" t="s">
        <v>258</v>
      </c>
      <c r="BM18" s="20" t="s">
        <v>345</v>
      </c>
      <c r="BN18" s="20" t="s">
        <v>346</v>
      </c>
      <c r="BO18" s="20" t="s">
        <v>343</v>
      </c>
      <c r="BP18" s="1">
        <v>40065</v>
      </c>
      <c r="BQ18" s="1">
        <v>42256</v>
      </c>
      <c r="BR18" s="20" t="s">
        <v>258</v>
      </c>
      <c r="BS18" s="20" t="s">
        <v>342</v>
      </c>
      <c r="BT18" s="20"/>
      <c r="BU18" s="20" t="s">
        <v>343</v>
      </c>
      <c r="BV18" s="1"/>
      <c r="BW18" s="1"/>
      <c r="BX18" s="20" t="s">
        <v>256</v>
      </c>
      <c r="BY18" s="20" t="s">
        <v>345</v>
      </c>
      <c r="BZ18" s="20" t="s">
        <v>346</v>
      </c>
      <c r="CA18" s="20" t="s">
        <v>347</v>
      </c>
      <c r="CB18" s="1">
        <v>42159</v>
      </c>
      <c r="CC18" s="1">
        <v>47638</v>
      </c>
      <c r="CD18" s="20" t="s">
        <v>256</v>
      </c>
      <c r="CE18" s="20" t="s">
        <v>342</v>
      </c>
      <c r="CF18" s="20"/>
      <c r="CG18" s="20" t="s">
        <v>347</v>
      </c>
      <c r="CH18" s="1"/>
      <c r="CI18" s="1"/>
      <c r="CJ18" s="20" t="s">
        <v>256</v>
      </c>
      <c r="CK18" s="20" t="s">
        <v>342</v>
      </c>
      <c r="CL18" s="20"/>
      <c r="CM18" s="20" t="s">
        <v>347</v>
      </c>
      <c r="CN18" s="1"/>
      <c r="CO18" s="1"/>
      <c r="CP18" s="20" t="s">
        <v>256</v>
      </c>
      <c r="CQ18" s="20" t="s">
        <v>342</v>
      </c>
      <c r="CR18" s="20"/>
      <c r="CS18" s="20" t="s">
        <v>347</v>
      </c>
      <c r="CT18" s="1"/>
      <c r="CU18" s="1"/>
      <c r="CV18" s="20" t="s">
        <v>256</v>
      </c>
      <c r="CW18" s="20" t="s">
        <v>342</v>
      </c>
      <c r="CX18" s="20"/>
      <c r="CY18" s="20" t="s">
        <v>347</v>
      </c>
      <c r="CZ18" s="1"/>
      <c r="DA18" s="1"/>
      <c r="DB18" s="20" t="s">
        <v>256</v>
      </c>
      <c r="DC18" s="20" t="s">
        <v>342</v>
      </c>
      <c r="DD18" s="20"/>
      <c r="DE18" s="20" t="s">
        <v>347</v>
      </c>
      <c r="DF18" s="1"/>
      <c r="DG18" s="1"/>
      <c r="DH18" s="20" t="s">
        <v>256</v>
      </c>
      <c r="DI18" s="20" t="s">
        <v>342</v>
      </c>
      <c r="DJ18" s="20"/>
      <c r="DK18" s="20" t="s">
        <v>347</v>
      </c>
      <c r="DL18" s="1"/>
      <c r="DM18" s="1"/>
      <c r="DN18" s="20" t="s">
        <v>256</v>
      </c>
      <c r="DO18" s="20" t="s">
        <v>342</v>
      </c>
      <c r="DP18" s="20"/>
      <c r="DQ18" s="20" t="s">
        <v>347</v>
      </c>
      <c r="DR18" s="1"/>
      <c r="DS18" s="1"/>
      <c r="DT18" s="20" t="s">
        <v>348</v>
      </c>
      <c r="DU18" s="20">
        <v>1</v>
      </c>
      <c r="DV18" s="20" t="s">
        <v>348</v>
      </c>
      <c r="DW18" s="20" t="s">
        <v>349</v>
      </c>
      <c r="DX18" s="20" t="s">
        <v>348</v>
      </c>
      <c r="DY18" s="20" t="s">
        <v>348</v>
      </c>
      <c r="DZ18" s="9">
        <v>0</v>
      </c>
      <c r="EA18" s="20" t="s">
        <v>328</v>
      </c>
      <c r="EB18" s="20" t="s">
        <v>350</v>
      </c>
      <c r="EC18" s="20" t="s">
        <v>328</v>
      </c>
      <c r="ED18" s="20" t="s">
        <v>361</v>
      </c>
      <c r="EE18" s="20"/>
      <c r="EF18" s="20"/>
      <c r="EG18" s="20"/>
    </row>
    <row r="19" spans="1:137" ht="15" customHeight="1" x14ac:dyDescent="0.25">
      <c r="A19" s="26">
        <v>17</v>
      </c>
      <c r="B19" s="27" t="s">
        <v>716</v>
      </c>
      <c r="C19" s="42" t="s">
        <v>717</v>
      </c>
      <c r="D19" s="17" t="s">
        <v>336</v>
      </c>
      <c r="E19" s="18" t="s">
        <v>352</v>
      </c>
      <c r="F19" s="17" t="s">
        <v>338</v>
      </c>
      <c r="G19" s="18" t="s">
        <v>339</v>
      </c>
      <c r="H19" s="17"/>
      <c r="I19" s="17" t="s">
        <v>340</v>
      </c>
      <c r="J19" s="17" t="s">
        <v>341</v>
      </c>
      <c r="K19" s="17"/>
      <c r="L19" s="17"/>
      <c r="M19" s="19">
        <v>738.7</v>
      </c>
      <c r="N19" s="17" t="s">
        <v>328</v>
      </c>
      <c r="O19" s="17">
        <v>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20"/>
      <c r="AM19" s="20"/>
      <c r="AN19" s="20" t="s">
        <v>211</v>
      </c>
      <c r="AO19" s="20" t="s">
        <v>342</v>
      </c>
      <c r="AP19" s="20"/>
      <c r="AQ19" s="20" t="s">
        <v>343</v>
      </c>
      <c r="AR19" s="1"/>
      <c r="AS19" s="1"/>
      <c r="AT19" s="20" t="s">
        <v>255</v>
      </c>
      <c r="AU19" s="20" t="s">
        <v>353</v>
      </c>
      <c r="AV19" s="20"/>
      <c r="AW19" s="20" t="s">
        <v>344</v>
      </c>
      <c r="AX19" s="1"/>
      <c r="AY19" s="1"/>
      <c r="AZ19" s="20" t="s">
        <v>257</v>
      </c>
      <c r="BA19" s="20" t="s">
        <v>342</v>
      </c>
      <c r="BB19" s="20"/>
      <c r="BC19" s="20" t="s">
        <v>343</v>
      </c>
      <c r="BD19" s="1"/>
      <c r="BE19" s="1"/>
      <c r="BF19" s="20" t="s">
        <v>237</v>
      </c>
      <c r="BG19" s="20" t="s">
        <v>353</v>
      </c>
      <c r="BH19" s="20"/>
      <c r="BI19" s="20" t="s">
        <v>343</v>
      </c>
      <c r="BJ19" s="1"/>
      <c r="BK19" s="1"/>
      <c r="BL19" s="20" t="s">
        <v>258</v>
      </c>
      <c r="BM19" s="20" t="s">
        <v>345</v>
      </c>
      <c r="BN19" s="20" t="s">
        <v>346</v>
      </c>
      <c r="BO19" s="20" t="s">
        <v>343</v>
      </c>
      <c r="BP19" s="1">
        <v>41425</v>
      </c>
      <c r="BQ19" s="1">
        <v>43542</v>
      </c>
      <c r="BR19" s="20" t="s">
        <v>258</v>
      </c>
      <c r="BS19" s="20" t="s">
        <v>342</v>
      </c>
      <c r="BT19" s="20"/>
      <c r="BU19" s="20" t="s">
        <v>343</v>
      </c>
      <c r="BV19" s="1"/>
      <c r="BW19" s="1"/>
      <c r="BX19" s="20" t="s">
        <v>256</v>
      </c>
      <c r="BY19" s="20" t="s">
        <v>345</v>
      </c>
      <c r="BZ19" s="20" t="s">
        <v>346</v>
      </c>
      <c r="CA19" s="20" t="s">
        <v>347</v>
      </c>
      <c r="CB19" s="1"/>
      <c r="CC19" s="1"/>
      <c r="CD19" s="20" t="s">
        <v>256</v>
      </c>
      <c r="CE19" s="20" t="s">
        <v>342</v>
      </c>
      <c r="CF19" s="20"/>
      <c r="CG19" s="20" t="s">
        <v>347</v>
      </c>
      <c r="CH19" s="1"/>
      <c r="CI19" s="1"/>
      <c r="CJ19" s="20" t="s">
        <v>256</v>
      </c>
      <c r="CK19" s="20" t="s">
        <v>342</v>
      </c>
      <c r="CL19" s="20"/>
      <c r="CM19" s="20" t="s">
        <v>347</v>
      </c>
      <c r="CN19" s="1"/>
      <c r="CO19" s="1"/>
      <c r="CP19" s="20" t="s">
        <v>256</v>
      </c>
      <c r="CQ19" s="20" t="s">
        <v>342</v>
      </c>
      <c r="CR19" s="20"/>
      <c r="CS19" s="20" t="s">
        <v>347</v>
      </c>
      <c r="CT19" s="1"/>
      <c r="CU19" s="1"/>
      <c r="CV19" s="20" t="s">
        <v>256</v>
      </c>
      <c r="CW19" s="20" t="s">
        <v>342</v>
      </c>
      <c r="CX19" s="20"/>
      <c r="CY19" s="20" t="s">
        <v>347</v>
      </c>
      <c r="CZ19" s="1"/>
      <c r="DA19" s="1"/>
      <c r="DB19" s="20" t="s">
        <v>256</v>
      </c>
      <c r="DC19" s="20" t="s">
        <v>342</v>
      </c>
      <c r="DD19" s="20"/>
      <c r="DE19" s="20" t="s">
        <v>347</v>
      </c>
      <c r="DF19" s="1"/>
      <c r="DG19" s="1"/>
      <c r="DH19" s="20" t="s">
        <v>256</v>
      </c>
      <c r="DI19" s="20" t="s">
        <v>342</v>
      </c>
      <c r="DJ19" s="20"/>
      <c r="DK19" s="20" t="s">
        <v>347</v>
      </c>
      <c r="DL19" s="1"/>
      <c r="DM19" s="1"/>
      <c r="DN19" s="20" t="s">
        <v>256</v>
      </c>
      <c r="DO19" s="20" t="s">
        <v>342</v>
      </c>
      <c r="DP19" s="20"/>
      <c r="DQ19" s="20" t="s">
        <v>347</v>
      </c>
      <c r="DR19" s="1"/>
      <c r="DS19" s="1"/>
      <c r="DT19" s="20" t="s">
        <v>348</v>
      </c>
      <c r="DU19" s="20">
        <v>1</v>
      </c>
      <c r="DV19" s="20" t="s">
        <v>348</v>
      </c>
      <c r="DW19" s="20" t="s">
        <v>349</v>
      </c>
      <c r="DX19" s="20" t="s">
        <v>348</v>
      </c>
      <c r="DY19" s="20" t="s">
        <v>348</v>
      </c>
      <c r="DZ19" s="9">
        <v>0</v>
      </c>
      <c r="EA19" s="20" t="s">
        <v>348</v>
      </c>
      <c r="EB19" s="20" t="s">
        <v>350</v>
      </c>
      <c r="EC19" s="20" t="s">
        <v>328</v>
      </c>
      <c r="ED19" s="20" t="s">
        <v>351</v>
      </c>
      <c r="EE19" s="20"/>
      <c r="EF19" s="20"/>
      <c r="EG19" s="20"/>
    </row>
    <row r="20" spans="1:137" ht="15" customHeight="1" x14ac:dyDescent="0.25">
      <c r="A20" s="26">
        <v>18</v>
      </c>
      <c r="B20" s="27" t="s">
        <v>721</v>
      </c>
      <c r="C20" s="42" t="s">
        <v>722</v>
      </c>
      <c r="D20" s="17" t="s">
        <v>336</v>
      </c>
      <c r="E20" s="18" t="s">
        <v>352</v>
      </c>
      <c r="F20" s="17" t="s">
        <v>338</v>
      </c>
      <c r="G20" s="18" t="s">
        <v>339</v>
      </c>
      <c r="H20" s="17"/>
      <c r="I20" s="17" t="s">
        <v>340</v>
      </c>
      <c r="J20" s="17" t="s">
        <v>369</v>
      </c>
      <c r="K20" s="17"/>
      <c r="L20" s="17"/>
      <c r="M20" s="19">
        <v>1027.5999999999999</v>
      </c>
      <c r="N20" s="17" t="s">
        <v>328</v>
      </c>
      <c r="O20" s="17"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20"/>
      <c r="AM20" s="20"/>
      <c r="AN20" s="20" t="s">
        <v>211</v>
      </c>
      <c r="AO20" s="20" t="s">
        <v>342</v>
      </c>
      <c r="AP20" s="20"/>
      <c r="AQ20" s="20" t="s">
        <v>343</v>
      </c>
      <c r="AR20" s="1"/>
      <c r="AS20" s="1"/>
      <c r="AT20" s="20" t="s">
        <v>255</v>
      </c>
      <c r="AU20" s="20" t="s">
        <v>353</v>
      </c>
      <c r="AV20" s="20"/>
      <c r="AW20" s="20" t="s">
        <v>344</v>
      </c>
      <c r="AX20" s="1"/>
      <c r="AY20" s="1"/>
      <c r="AZ20" s="20" t="s">
        <v>257</v>
      </c>
      <c r="BA20" s="20" t="s">
        <v>342</v>
      </c>
      <c r="BB20" s="20"/>
      <c r="BC20" s="20" t="s">
        <v>343</v>
      </c>
      <c r="BD20" s="1"/>
      <c r="BE20" s="1"/>
      <c r="BF20" s="20" t="s">
        <v>237</v>
      </c>
      <c r="BG20" s="20" t="s">
        <v>353</v>
      </c>
      <c r="BH20" s="20"/>
      <c r="BI20" s="20" t="s">
        <v>343</v>
      </c>
      <c r="BJ20" s="1"/>
      <c r="BK20" s="1"/>
      <c r="BL20" s="20" t="s">
        <v>258</v>
      </c>
      <c r="BM20" s="20" t="s">
        <v>345</v>
      </c>
      <c r="BN20" s="20" t="s">
        <v>346</v>
      </c>
      <c r="BO20" s="20" t="s">
        <v>343</v>
      </c>
      <c r="BP20" s="1">
        <v>41894</v>
      </c>
      <c r="BQ20" s="1">
        <v>43158</v>
      </c>
      <c r="BR20" s="20" t="s">
        <v>258</v>
      </c>
      <c r="BS20" s="20" t="s">
        <v>345</v>
      </c>
      <c r="BT20" s="20" t="s">
        <v>346</v>
      </c>
      <c r="BU20" s="20" t="s">
        <v>343</v>
      </c>
      <c r="BV20" s="1">
        <v>41894</v>
      </c>
      <c r="BW20" s="1">
        <v>42948</v>
      </c>
      <c r="BX20" s="20" t="s">
        <v>256</v>
      </c>
      <c r="BY20" s="20" t="s">
        <v>345</v>
      </c>
      <c r="BZ20" s="20" t="s">
        <v>346</v>
      </c>
      <c r="CA20" s="20" t="s">
        <v>347</v>
      </c>
      <c r="CB20" s="1">
        <v>42248</v>
      </c>
      <c r="CC20" s="1">
        <v>46631</v>
      </c>
      <c r="CD20" s="20" t="s">
        <v>256</v>
      </c>
      <c r="CE20" s="20" t="s">
        <v>342</v>
      </c>
      <c r="CF20" s="20"/>
      <c r="CG20" s="20" t="s">
        <v>347</v>
      </c>
      <c r="CH20" s="1"/>
      <c r="CI20" s="1"/>
      <c r="CJ20" s="20" t="s">
        <v>256</v>
      </c>
      <c r="CK20" s="20" t="s">
        <v>342</v>
      </c>
      <c r="CL20" s="20"/>
      <c r="CM20" s="20" t="s">
        <v>347</v>
      </c>
      <c r="CN20" s="1"/>
      <c r="CO20" s="1"/>
      <c r="CP20" s="20" t="s">
        <v>256</v>
      </c>
      <c r="CQ20" s="20" t="s">
        <v>342</v>
      </c>
      <c r="CR20" s="20"/>
      <c r="CS20" s="20" t="s">
        <v>347</v>
      </c>
      <c r="CT20" s="1"/>
      <c r="CU20" s="1"/>
      <c r="CV20" s="20" t="s">
        <v>256</v>
      </c>
      <c r="CW20" s="20" t="s">
        <v>342</v>
      </c>
      <c r="CX20" s="20"/>
      <c r="CY20" s="20" t="s">
        <v>347</v>
      </c>
      <c r="CZ20" s="1"/>
      <c r="DA20" s="1"/>
      <c r="DB20" s="20" t="s">
        <v>256</v>
      </c>
      <c r="DC20" s="20" t="s">
        <v>342</v>
      </c>
      <c r="DD20" s="20"/>
      <c r="DE20" s="20" t="s">
        <v>347</v>
      </c>
      <c r="DF20" s="1"/>
      <c r="DG20" s="1"/>
      <c r="DH20" s="20" t="s">
        <v>256</v>
      </c>
      <c r="DI20" s="20" t="s">
        <v>342</v>
      </c>
      <c r="DJ20" s="20"/>
      <c r="DK20" s="20" t="s">
        <v>347</v>
      </c>
      <c r="DL20" s="1"/>
      <c r="DM20" s="1"/>
      <c r="DN20" s="20" t="s">
        <v>256</v>
      </c>
      <c r="DO20" s="20" t="s">
        <v>342</v>
      </c>
      <c r="DP20" s="20"/>
      <c r="DQ20" s="20" t="s">
        <v>347</v>
      </c>
      <c r="DR20" s="1"/>
      <c r="DS20" s="1"/>
      <c r="DT20" s="20" t="s">
        <v>348</v>
      </c>
      <c r="DU20" s="20">
        <v>1</v>
      </c>
      <c r="DV20" s="20" t="s">
        <v>348</v>
      </c>
      <c r="DW20" s="20" t="s">
        <v>349</v>
      </c>
      <c r="DX20" s="20" t="s">
        <v>348</v>
      </c>
      <c r="DY20" s="20" t="s">
        <v>348</v>
      </c>
      <c r="DZ20" s="9">
        <v>0</v>
      </c>
      <c r="EA20" s="20" t="s">
        <v>348</v>
      </c>
      <c r="EB20" s="20" t="s">
        <v>350</v>
      </c>
      <c r="EC20" s="20" t="s">
        <v>328</v>
      </c>
      <c r="ED20" s="20" t="s">
        <v>351</v>
      </c>
      <c r="EE20" s="20"/>
      <c r="EF20" s="20"/>
      <c r="EG20" s="20"/>
    </row>
    <row r="21" spans="1:137" ht="15" customHeight="1" x14ac:dyDescent="0.25">
      <c r="A21" s="26">
        <v>19</v>
      </c>
      <c r="B21" s="27" t="s">
        <v>726</v>
      </c>
      <c r="C21" s="42" t="s">
        <v>727</v>
      </c>
      <c r="D21" s="17" t="s">
        <v>362</v>
      </c>
      <c r="E21" s="18" t="s">
        <v>352</v>
      </c>
      <c r="F21" s="17" t="s">
        <v>355</v>
      </c>
      <c r="G21" s="18" t="s">
        <v>339</v>
      </c>
      <c r="H21" s="17"/>
      <c r="I21" s="17" t="s">
        <v>356</v>
      </c>
      <c r="J21" s="17" t="s">
        <v>368</v>
      </c>
      <c r="K21" s="17"/>
      <c r="L21" s="17"/>
      <c r="M21" s="19">
        <v>883.6</v>
      </c>
      <c r="N21" s="17" t="s">
        <v>358</v>
      </c>
      <c r="O21" s="17">
        <v>2</v>
      </c>
      <c r="P21" s="17">
        <v>1</v>
      </c>
      <c r="Q21" s="17" t="s">
        <v>359</v>
      </c>
      <c r="R21" s="17">
        <v>1989</v>
      </c>
      <c r="S21" s="17">
        <v>2</v>
      </c>
      <c r="T21" s="17" t="s">
        <v>359</v>
      </c>
      <c r="U21" s="17">
        <v>1989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20"/>
      <c r="AM21" s="20"/>
      <c r="AN21" s="20" t="s">
        <v>211</v>
      </c>
      <c r="AO21" s="20" t="s">
        <v>342</v>
      </c>
      <c r="AP21" s="20"/>
      <c r="AQ21" s="20" t="s">
        <v>343</v>
      </c>
      <c r="AR21" s="1"/>
      <c r="AS21" s="1"/>
      <c r="AT21" s="20" t="s">
        <v>255</v>
      </c>
      <c r="AU21" s="20" t="s">
        <v>353</v>
      </c>
      <c r="AV21" s="20"/>
      <c r="AW21" s="20" t="s">
        <v>344</v>
      </c>
      <c r="AX21" s="1"/>
      <c r="AY21" s="1"/>
      <c r="AZ21" s="20" t="s">
        <v>257</v>
      </c>
      <c r="BA21" s="20" t="s">
        <v>342</v>
      </c>
      <c r="BB21" s="20"/>
      <c r="BC21" s="20" t="s">
        <v>343</v>
      </c>
      <c r="BD21" s="1"/>
      <c r="BE21" s="1"/>
      <c r="BF21" s="20" t="s">
        <v>237</v>
      </c>
      <c r="BG21" s="20" t="s">
        <v>353</v>
      </c>
      <c r="BH21" s="20"/>
      <c r="BI21" s="20" t="s">
        <v>343</v>
      </c>
      <c r="BJ21" s="1"/>
      <c r="BK21" s="1"/>
      <c r="BL21" s="20" t="s">
        <v>258</v>
      </c>
      <c r="BM21" s="20" t="s">
        <v>345</v>
      </c>
      <c r="BN21" s="20" t="s">
        <v>346</v>
      </c>
      <c r="BO21" s="20" t="s">
        <v>343</v>
      </c>
      <c r="BP21" s="1">
        <v>41744</v>
      </c>
      <c r="BQ21" s="1">
        <v>43669</v>
      </c>
      <c r="BR21" s="20" t="s">
        <v>258</v>
      </c>
      <c r="BS21" s="20" t="s">
        <v>342</v>
      </c>
      <c r="BT21" s="20"/>
      <c r="BU21" s="20" t="s">
        <v>343</v>
      </c>
      <c r="BV21" s="1"/>
      <c r="BW21" s="1"/>
      <c r="BX21" s="20" t="s">
        <v>256</v>
      </c>
      <c r="BY21" s="20" t="s">
        <v>345</v>
      </c>
      <c r="BZ21" s="20" t="s">
        <v>346</v>
      </c>
      <c r="CA21" s="20" t="s">
        <v>347</v>
      </c>
      <c r="CB21" s="1">
        <v>41442</v>
      </c>
      <c r="CC21" s="1">
        <v>47286</v>
      </c>
      <c r="CD21" s="20" t="s">
        <v>256</v>
      </c>
      <c r="CE21" s="20" t="s">
        <v>342</v>
      </c>
      <c r="CF21" s="20"/>
      <c r="CG21" s="20" t="s">
        <v>347</v>
      </c>
      <c r="CH21" s="1"/>
      <c r="CI21" s="1"/>
      <c r="CJ21" s="20" t="s">
        <v>256</v>
      </c>
      <c r="CK21" s="20" t="s">
        <v>342</v>
      </c>
      <c r="CL21" s="20"/>
      <c r="CM21" s="20" t="s">
        <v>347</v>
      </c>
      <c r="CN21" s="1"/>
      <c r="CO21" s="1"/>
      <c r="CP21" s="20" t="s">
        <v>256</v>
      </c>
      <c r="CQ21" s="20" t="s">
        <v>342</v>
      </c>
      <c r="CR21" s="20"/>
      <c r="CS21" s="20" t="s">
        <v>347</v>
      </c>
      <c r="CT21" s="1"/>
      <c r="CU21" s="1"/>
      <c r="CV21" s="20" t="s">
        <v>256</v>
      </c>
      <c r="CW21" s="20" t="s">
        <v>342</v>
      </c>
      <c r="CX21" s="20"/>
      <c r="CY21" s="20" t="s">
        <v>347</v>
      </c>
      <c r="CZ21" s="1"/>
      <c r="DA21" s="1"/>
      <c r="DB21" s="20" t="s">
        <v>256</v>
      </c>
      <c r="DC21" s="20" t="s">
        <v>342</v>
      </c>
      <c r="DD21" s="20"/>
      <c r="DE21" s="20" t="s">
        <v>347</v>
      </c>
      <c r="DF21" s="1"/>
      <c r="DG21" s="1"/>
      <c r="DH21" s="20" t="s">
        <v>256</v>
      </c>
      <c r="DI21" s="20" t="s">
        <v>342</v>
      </c>
      <c r="DJ21" s="20"/>
      <c r="DK21" s="20" t="s">
        <v>347</v>
      </c>
      <c r="DL21" s="1"/>
      <c r="DM21" s="1"/>
      <c r="DN21" s="20" t="s">
        <v>256</v>
      </c>
      <c r="DO21" s="20" t="s">
        <v>342</v>
      </c>
      <c r="DP21" s="20"/>
      <c r="DQ21" s="20" t="s">
        <v>347</v>
      </c>
      <c r="DR21" s="1"/>
      <c r="DS21" s="1"/>
      <c r="DT21" s="20" t="s">
        <v>348</v>
      </c>
      <c r="DU21" s="20">
        <v>1</v>
      </c>
      <c r="DV21" s="20" t="s">
        <v>348</v>
      </c>
      <c r="DW21" s="20" t="s">
        <v>360</v>
      </c>
      <c r="DX21" s="20" t="s">
        <v>348</v>
      </c>
      <c r="DY21" s="20" t="s">
        <v>348</v>
      </c>
      <c r="DZ21" s="9">
        <v>0</v>
      </c>
      <c r="EA21" s="20" t="s">
        <v>348</v>
      </c>
      <c r="EB21" s="20" t="s">
        <v>350</v>
      </c>
      <c r="EC21" s="20" t="s">
        <v>328</v>
      </c>
      <c r="ED21" s="20" t="s">
        <v>361</v>
      </c>
      <c r="EE21" s="20"/>
      <c r="EF21" s="20"/>
      <c r="EG21" s="20"/>
    </row>
    <row r="22" spans="1:137" ht="15" customHeight="1" x14ac:dyDescent="0.25">
      <c r="A22" s="26">
        <v>20</v>
      </c>
      <c r="B22" s="27" t="s">
        <v>731</v>
      </c>
      <c r="C22" s="42" t="s">
        <v>732</v>
      </c>
      <c r="D22" s="17" t="s">
        <v>362</v>
      </c>
      <c r="E22" s="18" t="s">
        <v>352</v>
      </c>
      <c r="F22" s="17" t="s">
        <v>355</v>
      </c>
      <c r="G22" s="18" t="s">
        <v>339</v>
      </c>
      <c r="H22" s="17"/>
      <c r="I22" s="17" t="s">
        <v>356</v>
      </c>
      <c r="J22" s="17" t="s">
        <v>368</v>
      </c>
      <c r="K22" s="17"/>
      <c r="L22" s="17"/>
      <c r="M22" s="19">
        <v>856.6</v>
      </c>
      <c r="N22" s="17" t="s">
        <v>358</v>
      </c>
      <c r="O22" s="17">
        <v>2</v>
      </c>
      <c r="P22" s="17">
        <v>1</v>
      </c>
      <c r="Q22" s="17" t="s">
        <v>359</v>
      </c>
      <c r="R22" s="17">
        <v>1987</v>
      </c>
      <c r="S22" s="17">
        <v>2</v>
      </c>
      <c r="T22" s="17" t="s">
        <v>359</v>
      </c>
      <c r="U22" s="17">
        <v>1987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20"/>
      <c r="AM22" s="20"/>
      <c r="AN22" s="20" t="s">
        <v>211</v>
      </c>
      <c r="AO22" s="20" t="s">
        <v>342</v>
      </c>
      <c r="AP22" s="20"/>
      <c r="AQ22" s="20" t="s">
        <v>343</v>
      </c>
      <c r="AR22" s="1"/>
      <c r="AS22" s="1"/>
      <c r="AT22" s="20" t="s">
        <v>255</v>
      </c>
      <c r="AU22" s="20" t="s">
        <v>353</v>
      </c>
      <c r="AV22" s="20"/>
      <c r="AW22" s="20" t="s">
        <v>344</v>
      </c>
      <c r="AX22" s="1"/>
      <c r="AY22" s="1"/>
      <c r="AZ22" s="20" t="s">
        <v>257</v>
      </c>
      <c r="BA22" s="20" t="s">
        <v>342</v>
      </c>
      <c r="BB22" s="20"/>
      <c r="BC22" s="20" t="s">
        <v>343</v>
      </c>
      <c r="BD22" s="1"/>
      <c r="BE22" s="1"/>
      <c r="BF22" s="20" t="s">
        <v>237</v>
      </c>
      <c r="BG22" s="20" t="s">
        <v>353</v>
      </c>
      <c r="BH22" s="20"/>
      <c r="BI22" s="20" t="s">
        <v>343</v>
      </c>
      <c r="BJ22" s="1"/>
      <c r="BK22" s="1"/>
      <c r="BL22" s="20" t="s">
        <v>258</v>
      </c>
      <c r="BM22" s="20" t="s">
        <v>345</v>
      </c>
      <c r="BN22" s="20" t="s">
        <v>346</v>
      </c>
      <c r="BO22" s="20" t="s">
        <v>343</v>
      </c>
      <c r="BP22" s="1">
        <v>42117</v>
      </c>
      <c r="BQ22" s="1">
        <v>43636</v>
      </c>
      <c r="BR22" s="20" t="s">
        <v>258</v>
      </c>
      <c r="BS22" s="20" t="s">
        <v>342</v>
      </c>
      <c r="BT22" s="20"/>
      <c r="BU22" s="20" t="s">
        <v>343</v>
      </c>
      <c r="BV22" s="1"/>
      <c r="BW22" s="1"/>
      <c r="BX22" s="20" t="s">
        <v>256</v>
      </c>
      <c r="BY22" s="20" t="s">
        <v>345</v>
      </c>
      <c r="BZ22" s="20" t="s">
        <v>346</v>
      </c>
      <c r="CA22" s="20" t="s">
        <v>347</v>
      </c>
      <c r="CB22" s="1">
        <v>38001</v>
      </c>
      <c r="CC22" s="1">
        <v>43845</v>
      </c>
      <c r="CD22" s="20" t="s">
        <v>256</v>
      </c>
      <c r="CE22" s="20" t="s">
        <v>342</v>
      </c>
      <c r="CF22" s="20"/>
      <c r="CG22" s="20" t="s">
        <v>347</v>
      </c>
      <c r="CH22" s="1"/>
      <c r="CI22" s="1"/>
      <c r="CJ22" s="20" t="s">
        <v>256</v>
      </c>
      <c r="CK22" s="20" t="s">
        <v>342</v>
      </c>
      <c r="CL22" s="20"/>
      <c r="CM22" s="20" t="s">
        <v>347</v>
      </c>
      <c r="CN22" s="1"/>
      <c r="CO22" s="1"/>
      <c r="CP22" s="20" t="s">
        <v>256</v>
      </c>
      <c r="CQ22" s="20" t="s">
        <v>342</v>
      </c>
      <c r="CR22" s="20"/>
      <c r="CS22" s="20" t="s">
        <v>347</v>
      </c>
      <c r="CT22" s="1"/>
      <c r="CU22" s="1"/>
      <c r="CV22" s="20" t="s">
        <v>256</v>
      </c>
      <c r="CW22" s="20" t="s">
        <v>342</v>
      </c>
      <c r="CX22" s="20"/>
      <c r="CY22" s="20" t="s">
        <v>347</v>
      </c>
      <c r="CZ22" s="1"/>
      <c r="DA22" s="1"/>
      <c r="DB22" s="20" t="s">
        <v>256</v>
      </c>
      <c r="DC22" s="20" t="s">
        <v>342</v>
      </c>
      <c r="DD22" s="20"/>
      <c r="DE22" s="20" t="s">
        <v>347</v>
      </c>
      <c r="DF22" s="1"/>
      <c r="DG22" s="1"/>
      <c r="DH22" s="20" t="s">
        <v>256</v>
      </c>
      <c r="DI22" s="20" t="s">
        <v>342</v>
      </c>
      <c r="DJ22" s="20"/>
      <c r="DK22" s="20" t="s">
        <v>347</v>
      </c>
      <c r="DL22" s="1"/>
      <c r="DM22" s="1"/>
      <c r="DN22" s="20" t="s">
        <v>256</v>
      </c>
      <c r="DO22" s="20" t="s">
        <v>342</v>
      </c>
      <c r="DP22" s="20"/>
      <c r="DQ22" s="20" t="s">
        <v>347</v>
      </c>
      <c r="DR22" s="1"/>
      <c r="DS22" s="1"/>
      <c r="DT22" s="20" t="s">
        <v>348</v>
      </c>
      <c r="DU22" s="20">
        <v>1</v>
      </c>
      <c r="DV22" s="20" t="s">
        <v>348</v>
      </c>
      <c r="DW22" s="20" t="s">
        <v>360</v>
      </c>
      <c r="DX22" s="20" t="s">
        <v>348</v>
      </c>
      <c r="DY22" s="20" t="s">
        <v>348</v>
      </c>
      <c r="DZ22" s="9">
        <v>0</v>
      </c>
      <c r="EA22" s="20" t="s">
        <v>348</v>
      </c>
      <c r="EB22" s="20" t="s">
        <v>350</v>
      </c>
      <c r="EC22" s="20" t="s">
        <v>328</v>
      </c>
      <c r="ED22" s="20" t="s">
        <v>361</v>
      </c>
      <c r="EE22" s="20"/>
      <c r="EF22" s="20"/>
      <c r="EG22" s="20"/>
    </row>
    <row r="23" spans="1:137" ht="15" customHeight="1" x14ac:dyDescent="0.25">
      <c r="A23" s="26">
        <v>21</v>
      </c>
      <c r="B23" s="27" t="s">
        <v>736</v>
      </c>
      <c r="C23" s="42" t="s">
        <v>737</v>
      </c>
      <c r="D23" s="17" t="s">
        <v>362</v>
      </c>
      <c r="E23" s="18" t="s">
        <v>352</v>
      </c>
      <c r="F23" s="17" t="s">
        <v>355</v>
      </c>
      <c r="G23" s="18" t="s">
        <v>339</v>
      </c>
      <c r="H23" s="17"/>
      <c r="I23" s="17" t="s">
        <v>356</v>
      </c>
      <c r="J23" s="17" t="s">
        <v>368</v>
      </c>
      <c r="K23" s="17"/>
      <c r="L23" s="17"/>
      <c r="M23" s="19">
        <v>883.6</v>
      </c>
      <c r="N23" s="17" t="s">
        <v>358</v>
      </c>
      <c r="O23" s="17">
        <v>2</v>
      </c>
      <c r="P23" s="17">
        <v>1</v>
      </c>
      <c r="Q23" s="17" t="s">
        <v>359</v>
      </c>
      <c r="R23" s="17">
        <v>1991</v>
      </c>
      <c r="S23" s="17">
        <v>2</v>
      </c>
      <c r="T23" s="17" t="s">
        <v>359</v>
      </c>
      <c r="U23" s="17">
        <v>1991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20"/>
      <c r="AM23" s="20"/>
      <c r="AN23" s="20" t="s">
        <v>211</v>
      </c>
      <c r="AO23" s="20" t="s">
        <v>342</v>
      </c>
      <c r="AP23" s="20"/>
      <c r="AQ23" s="20" t="s">
        <v>343</v>
      </c>
      <c r="AR23" s="1"/>
      <c r="AS23" s="1"/>
      <c r="AT23" s="20" t="s">
        <v>255</v>
      </c>
      <c r="AU23" s="20" t="s">
        <v>353</v>
      </c>
      <c r="AV23" s="20"/>
      <c r="AW23" s="20" t="s">
        <v>344</v>
      </c>
      <c r="AX23" s="1"/>
      <c r="AY23" s="1"/>
      <c r="AZ23" s="20" t="s">
        <v>257</v>
      </c>
      <c r="BA23" s="20" t="s">
        <v>342</v>
      </c>
      <c r="BB23" s="20"/>
      <c r="BC23" s="20" t="s">
        <v>343</v>
      </c>
      <c r="BD23" s="1"/>
      <c r="BE23" s="1"/>
      <c r="BF23" s="20" t="s">
        <v>237</v>
      </c>
      <c r="BG23" s="20" t="s">
        <v>353</v>
      </c>
      <c r="BH23" s="20"/>
      <c r="BI23" s="20" t="s">
        <v>343</v>
      </c>
      <c r="BJ23" s="1"/>
      <c r="BK23" s="1"/>
      <c r="BL23" s="20" t="s">
        <v>258</v>
      </c>
      <c r="BM23" s="20" t="s">
        <v>345</v>
      </c>
      <c r="BN23" s="20" t="s">
        <v>346</v>
      </c>
      <c r="BO23" s="20" t="s">
        <v>343</v>
      </c>
      <c r="BP23" s="1"/>
      <c r="BQ23" s="1"/>
      <c r="BR23" s="20" t="s">
        <v>258</v>
      </c>
      <c r="BS23" s="20" t="s">
        <v>342</v>
      </c>
      <c r="BT23" s="20"/>
      <c r="BU23" s="20" t="s">
        <v>343</v>
      </c>
      <c r="BV23" s="1"/>
      <c r="BW23" s="1"/>
      <c r="BX23" s="20" t="s">
        <v>256</v>
      </c>
      <c r="BY23" s="20" t="s">
        <v>345</v>
      </c>
      <c r="BZ23" s="20" t="s">
        <v>346</v>
      </c>
      <c r="CA23" s="20" t="s">
        <v>347</v>
      </c>
      <c r="CB23" s="1">
        <v>41654</v>
      </c>
      <c r="CC23" s="1">
        <v>47498</v>
      </c>
      <c r="CD23" s="20" t="s">
        <v>256</v>
      </c>
      <c r="CE23" s="20" t="s">
        <v>342</v>
      </c>
      <c r="CF23" s="20"/>
      <c r="CG23" s="20" t="s">
        <v>347</v>
      </c>
      <c r="CH23" s="1"/>
      <c r="CI23" s="1"/>
      <c r="CJ23" s="20" t="s">
        <v>256</v>
      </c>
      <c r="CK23" s="20" t="s">
        <v>342</v>
      </c>
      <c r="CL23" s="20"/>
      <c r="CM23" s="20" t="s">
        <v>347</v>
      </c>
      <c r="CN23" s="1"/>
      <c r="CO23" s="1"/>
      <c r="CP23" s="20" t="s">
        <v>256</v>
      </c>
      <c r="CQ23" s="20" t="s">
        <v>342</v>
      </c>
      <c r="CR23" s="20"/>
      <c r="CS23" s="20" t="s">
        <v>347</v>
      </c>
      <c r="CT23" s="1"/>
      <c r="CU23" s="1"/>
      <c r="CV23" s="20" t="s">
        <v>256</v>
      </c>
      <c r="CW23" s="20" t="s">
        <v>342</v>
      </c>
      <c r="CX23" s="20"/>
      <c r="CY23" s="20" t="s">
        <v>347</v>
      </c>
      <c r="CZ23" s="1"/>
      <c r="DA23" s="1"/>
      <c r="DB23" s="20" t="s">
        <v>256</v>
      </c>
      <c r="DC23" s="20" t="s">
        <v>342</v>
      </c>
      <c r="DD23" s="20"/>
      <c r="DE23" s="20" t="s">
        <v>347</v>
      </c>
      <c r="DF23" s="1"/>
      <c r="DG23" s="1"/>
      <c r="DH23" s="20" t="s">
        <v>256</v>
      </c>
      <c r="DI23" s="20" t="s">
        <v>342</v>
      </c>
      <c r="DJ23" s="20"/>
      <c r="DK23" s="20" t="s">
        <v>347</v>
      </c>
      <c r="DL23" s="1"/>
      <c r="DM23" s="1"/>
      <c r="DN23" s="20" t="s">
        <v>256</v>
      </c>
      <c r="DO23" s="20" t="s">
        <v>342</v>
      </c>
      <c r="DP23" s="20"/>
      <c r="DQ23" s="20" t="s">
        <v>347</v>
      </c>
      <c r="DR23" s="1"/>
      <c r="DS23" s="1"/>
      <c r="DT23" s="20" t="s">
        <v>348</v>
      </c>
      <c r="DU23" s="20">
        <v>1</v>
      </c>
      <c r="DV23" s="20" t="s">
        <v>348</v>
      </c>
      <c r="DW23" s="20" t="s">
        <v>349</v>
      </c>
      <c r="DX23" s="20" t="s">
        <v>348</v>
      </c>
      <c r="DY23" s="20" t="s">
        <v>348</v>
      </c>
      <c r="DZ23" s="9">
        <v>0</v>
      </c>
      <c r="EA23" s="20" t="s">
        <v>348</v>
      </c>
      <c r="EB23" s="20" t="s">
        <v>350</v>
      </c>
      <c r="EC23" s="20" t="s">
        <v>328</v>
      </c>
      <c r="ED23" s="20" t="s">
        <v>361</v>
      </c>
      <c r="EE23" s="20"/>
      <c r="EF23" s="20"/>
      <c r="EG23" s="20"/>
    </row>
    <row r="24" spans="1:137" ht="15" customHeight="1" x14ac:dyDescent="0.25">
      <c r="A24" s="26">
        <v>22</v>
      </c>
      <c r="B24" s="27" t="s">
        <v>740</v>
      </c>
      <c r="C24" s="42" t="s">
        <v>741</v>
      </c>
      <c r="D24" s="17" t="s">
        <v>336</v>
      </c>
      <c r="E24" s="18" t="s">
        <v>337</v>
      </c>
      <c r="F24" s="17" t="s">
        <v>338</v>
      </c>
      <c r="G24" s="18" t="s">
        <v>339</v>
      </c>
      <c r="H24" s="17"/>
      <c r="I24" s="17" t="s">
        <v>340</v>
      </c>
      <c r="J24" s="17" t="s">
        <v>341</v>
      </c>
      <c r="K24" s="17"/>
      <c r="L24" s="17"/>
      <c r="M24" s="19">
        <v>0</v>
      </c>
      <c r="N24" s="17" t="s">
        <v>328</v>
      </c>
      <c r="O24" s="17">
        <v>0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20"/>
      <c r="AM24" s="20"/>
      <c r="AN24" s="20" t="s">
        <v>211</v>
      </c>
      <c r="AO24" s="20" t="s">
        <v>342</v>
      </c>
      <c r="AP24" s="20"/>
      <c r="AQ24" s="20" t="s">
        <v>343</v>
      </c>
      <c r="AR24" s="1"/>
      <c r="AS24" s="1"/>
      <c r="AT24" s="20" t="s">
        <v>255</v>
      </c>
      <c r="AU24" s="20" t="s">
        <v>342</v>
      </c>
      <c r="AV24" s="20"/>
      <c r="AW24" s="20" t="s">
        <v>344</v>
      </c>
      <c r="AX24" s="1"/>
      <c r="AY24" s="1"/>
      <c r="AZ24" s="20" t="s">
        <v>257</v>
      </c>
      <c r="BA24" s="20" t="s">
        <v>342</v>
      </c>
      <c r="BB24" s="20"/>
      <c r="BC24" s="20" t="s">
        <v>343</v>
      </c>
      <c r="BD24" s="1"/>
      <c r="BE24" s="1"/>
      <c r="BF24" s="20" t="s">
        <v>237</v>
      </c>
      <c r="BG24" s="20" t="s">
        <v>342</v>
      </c>
      <c r="BH24" s="20"/>
      <c r="BI24" s="20" t="s">
        <v>343</v>
      </c>
      <c r="BJ24" s="1"/>
      <c r="BK24" s="1"/>
      <c r="BL24" s="20" t="s">
        <v>258</v>
      </c>
      <c r="BM24" s="20" t="s">
        <v>353</v>
      </c>
      <c r="BN24" s="20"/>
      <c r="BO24" s="20" t="s">
        <v>343</v>
      </c>
      <c r="BP24" s="1"/>
      <c r="BQ24" s="1"/>
      <c r="BR24" s="20" t="s">
        <v>258</v>
      </c>
      <c r="BS24" s="20" t="s">
        <v>342</v>
      </c>
      <c r="BT24" s="20"/>
      <c r="BU24" s="20" t="s">
        <v>343</v>
      </c>
      <c r="BV24" s="1"/>
      <c r="BW24" s="1"/>
      <c r="BX24" s="20" t="s">
        <v>256</v>
      </c>
      <c r="BY24" s="20" t="s">
        <v>345</v>
      </c>
      <c r="BZ24" s="20" t="s">
        <v>346</v>
      </c>
      <c r="CA24" s="20" t="s">
        <v>347</v>
      </c>
      <c r="CB24" s="1">
        <v>41439</v>
      </c>
      <c r="CC24" s="1">
        <v>47283</v>
      </c>
      <c r="CD24" s="20" t="s">
        <v>256</v>
      </c>
      <c r="CE24" s="20" t="s">
        <v>342</v>
      </c>
      <c r="CF24" s="20"/>
      <c r="CG24" s="20" t="s">
        <v>347</v>
      </c>
      <c r="CH24" s="1"/>
      <c r="CI24" s="1"/>
      <c r="CJ24" s="20" t="s">
        <v>256</v>
      </c>
      <c r="CK24" s="20" t="s">
        <v>342</v>
      </c>
      <c r="CL24" s="20"/>
      <c r="CM24" s="20" t="s">
        <v>347</v>
      </c>
      <c r="CN24" s="1"/>
      <c r="CO24" s="1"/>
      <c r="CP24" s="20" t="s">
        <v>256</v>
      </c>
      <c r="CQ24" s="20" t="s">
        <v>342</v>
      </c>
      <c r="CR24" s="20"/>
      <c r="CS24" s="20" t="s">
        <v>347</v>
      </c>
      <c r="CT24" s="1"/>
      <c r="CU24" s="1"/>
      <c r="CV24" s="20" t="s">
        <v>256</v>
      </c>
      <c r="CW24" s="20" t="s">
        <v>342</v>
      </c>
      <c r="CX24" s="20"/>
      <c r="CY24" s="20" t="s">
        <v>347</v>
      </c>
      <c r="CZ24" s="1"/>
      <c r="DA24" s="1"/>
      <c r="DB24" s="20" t="s">
        <v>256</v>
      </c>
      <c r="DC24" s="20" t="s">
        <v>342</v>
      </c>
      <c r="DD24" s="20"/>
      <c r="DE24" s="20" t="s">
        <v>347</v>
      </c>
      <c r="DF24" s="1"/>
      <c r="DG24" s="1"/>
      <c r="DH24" s="20" t="s">
        <v>256</v>
      </c>
      <c r="DI24" s="20" t="s">
        <v>342</v>
      </c>
      <c r="DJ24" s="20"/>
      <c r="DK24" s="20" t="s">
        <v>347</v>
      </c>
      <c r="DL24" s="1"/>
      <c r="DM24" s="1"/>
      <c r="DN24" s="20" t="s">
        <v>256</v>
      </c>
      <c r="DO24" s="20" t="s">
        <v>342</v>
      </c>
      <c r="DP24" s="20"/>
      <c r="DQ24" s="20" t="s">
        <v>347</v>
      </c>
      <c r="DR24" s="1"/>
      <c r="DS24" s="1"/>
      <c r="DT24" s="20" t="s">
        <v>348</v>
      </c>
      <c r="DU24" s="20">
        <v>1</v>
      </c>
      <c r="DV24" s="20" t="s">
        <v>348</v>
      </c>
      <c r="DW24" s="20" t="s">
        <v>349</v>
      </c>
      <c r="DX24" s="20" t="s">
        <v>348</v>
      </c>
      <c r="DY24" s="20" t="s">
        <v>348</v>
      </c>
      <c r="DZ24" s="9">
        <v>0</v>
      </c>
      <c r="EA24" s="20" t="s">
        <v>348</v>
      </c>
      <c r="EB24" s="20" t="s">
        <v>350</v>
      </c>
      <c r="EC24" s="20" t="s">
        <v>328</v>
      </c>
      <c r="ED24" s="20" t="s">
        <v>328</v>
      </c>
      <c r="EE24" s="20"/>
      <c r="EF24" s="20"/>
      <c r="EG24" s="20"/>
    </row>
    <row r="25" spans="1:137" ht="15" customHeight="1" x14ac:dyDescent="0.25">
      <c r="A25" s="26">
        <v>23</v>
      </c>
      <c r="B25" s="27" t="s">
        <v>745</v>
      </c>
      <c r="C25" s="42" t="s">
        <v>746</v>
      </c>
      <c r="D25" s="17" t="s">
        <v>336</v>
      </c>
      <c r="E25" s="18" t="s">
        <v>337</v>
      </c>
      <c r="F25" s="17" t="s">
        <v>338</v>
      </c>
      <c r="G25" s="18" t="s">
        <v>339</v>
      </c>
      <c r="H25" s="17"/>
      <c r="I25" s="17" t="s">
        <v>340</v>
      </c>
      <c r="J25" s="17" t="s">
        <v>341</v>
      </c>
      <c r="K25" s="17"/>
      <c r="L25" s="17"/>
      <c r="M25" s="19">
        <v>0</v>
      </c>
      <c r="N25" s="17" t="s">
        <v>328</v>
      </c>
      <c r="O25" s="17">
        <v>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20"/>
      <c r="AM25" s="20"/>
      <c r="AN25" s="20" t="s">
        <v>211</v>
      </c>
      <c r="AO25" s="20" t="s">
        <v>342</v>
      </c>
      <c r="AP25" s="20"/>
      <c r="AQ25" s="20" t="s">
        <v>343</v>
      </c>
      <c r="AR25" s="1"/>
      <c r="AS25" s="1"/>
      <c r="AT25" s="20" t="s">
        <v>255</v>
      </c>
      <c r="AU25" s="20" t="s">
        <v>342</v>
      </c>
      <c r="AV25" s="20"/>
      <c r="AW25" s="20" t="s">
        <v>344</v>
      </c>
      <c r="AX25" s="1"/>
      <c r="AY25" s="1"/>
      <c r="AZ25" s="20" t="s">
        <v>257</v>
      </c>
      <c r="BA25" s="20" t="s">
        <v>342</v>
      </c>
      <c r="BB25" s="20"/>
      <c r="BC25" s="20" t="s">
        <v>343</v>
      </c>
      <c r="BD25" s="1"/>
      <c r="BE25" s="1"/>
      <c r="BF25" s="20" t="s">
        <v>237</v>
      </c>
      <c r="BG25" s="20" t="s">
        <v>342</v>
      </c>
      <c r="BH25" s="20"/>
      <c r="BI25" s="20" t="s">
        <v>343</v>
      </c>
      <c r="BJ25" s="1"/>
      <c r="BK25" s="1"/>
      <c r="BL25" s="20" t="s">
        <v>258</v>
      </c>
      <c r="BM25" s="20" t="s">
        <v>353</v>
      </c>
      <c r="BN25" s="20"/>
      <c r="BO25" s="20" t="s">
        <v>343</v>
      </c>
      <c r="BP25" s="1"/>
      <c r="BQ25" s="1"/>
      <c r="BR25" s="20" t="s">
        <v>258</v>
      </c>
      <c r="BS25" s="20" t="s">
        <v>342</v>
      </c>
      <c r="BT25" s="20"/>
      <c r="BU25" s="20" t="s">
        <v>343</v>
      </c>
      <c r="BV25" s="1"/>
      <c r="BW25" s="1"/>
      <c r="BX25" s="20" t="s">
        <v>256</v>
      </c>
      <c r="BY25" s="20" t="s">
        <v>345</v>
      </c>
      <c r="BZ25" s="20" t="s">
        <v>346</v>
      </c>
      <c r="CA25" s="20" t="s">
        <v>347</v>
      </c>
      <c r="CB25" s="1">
        <v>40588</v>
      </c>
      <c r="CC25" s="1">
        <v>46432</v>
      </c>
      <c r="CD25" s="20" t="s">
        <v>256</v>
      </c>
      <c r="CE25" s="20" t="s">
        <v>342</v>
      </c>
      <c r="CF25" s="20"/>
      <c r="CG25" s="20" t="s">
        <v>347</v>
      </c>
      <c r="CH25" s="1"/>
      <c r="CI25" s="1"/>
      <c r="CJ25" s="20" t="s">
        <v>256</v>
      </c>
      <c r="CK25" s="20" t="s">
        <v>342</v>
      </c>
      <c r="CL25" s="20"/>
      <c r="CM25" s="20" t="s">
        <v>347</v>
      </c>
      <c r="CN25" s="1"/>
      <c r="CO25" s="1"/>
      <c r="CP25" s="20" t="s">
        <v>256</v>
      </c>
      <c r="CQ25" s="20" t="s">
        <v>342</v>
      </c>
      <c r="CR25" s="20"/>
      <c r="CS25" s="20" t="s">
        <v>347</v>
      </c>
      <c r="CT25" s="1"/>
      <c r="CU25" s="1"/>
      <c r="CV25" s="20" t="s">
        <v>256</v>
      </c>
      <c r="CW25" s="20" t="s">
        <v>342</v>
      </c>
      <c r="CX25" s="20"/>
      <c r="CY25" s="20" t="s">
        <v>347</v>
      </c>
      <c r="CZ25" s="1"/>
      <c r="DA25" s="1"/>
      <c r="DB25" s="20" t="s">
        <v>256</v>
      </c>
      <c r="DC25" s="20" t="s">
        <v>342</v>
      </c>
      <c r="DD25" s="20"/>
      <c r="DE25" s="20" t="s">
        <v>347</v>
      </c>
      <c r="DF25" s="1"/>
      <c r="DG25" s="1"/>
      <c r="DH25" s="20" t="s">
        <v>256</v>
      </c>
      <c r="DI25" s="20" t="s">
        <v>342</v>
      </c>
      <c r="DJ25" s="20"/>
      <c r="DK25" s="20" t="s">
        <v>347</v>
      </c>
      <c r="DL25" s="1"/>
      <c r="DM25" s="1"/>
      <c r="DN25" s="20" t="s">
        <v>256</v>
      </c>
      <c r="DO25" s="20" t="s">
        <v>342</v>
      </c>
      <c r="DP25" s="20"/>
      <c r="DQ25" s="20" t="s">
        <v>347</v>
      </c>
      <c r="DR25" s="1"/>
      <c r="DS25" s="1"/>
      <c r="DT25" s="20" t="s">
        <v>348</v>
      </c>
      <c r="DU25" s="20">
        <v>1</v>
      </c>
      <c r="DV25" s="20" t="s">
        <v>348</v>
      </c>
      <c r="DW25" s="20" t="s">
        <v>349</v>
      </c>
      <c r="DX25" s="20" t="s">
        <v>348</v>
      </c>
      <c r="DY25" s="20" t="s">
        <v>348</v>
      </c>
      <c r="DZ25" s="9">
        <v>0</v>
      </c>
      <c r="EA25" s="20" t="s">
        <v>348</v>
      </c>
      <c r="EB25" s="20" t="s">
        <v>350</v>
      </c>
      <c r="EC25" s="20" t="s">
        <v>328</v>
      </c>
      <c r="ED25" s="20" t="s">
        <v>351</v>
      </c>
      <c r="EE25" s="20"/>
      <c r="EF25" s="20"/>
      <c r="EG25" s="20"/>
    </row>
    <row r="26" spans="1:137" ht="15" customHeight="1" x14ac:dyDescent="0.25">
      <c r="A26" s="26">
        <v>24</v>
      </c>
      <c r="B26" s="27" t="s">
        <v>750</v>
      </c>
      <c r="C26" s="42" t="s">
        <v>751</v>
      </c>
      <c r="D26" s="17"/>
      <c r="E26" s="18"/>
      <c r="F26" s="17"/>
      <c r="G26" s="18"/>
      <c r="H26" s="17"/>
      <c r="I26" s="17"/>
      <c r="J26" s="17"/>
      <c r="K26" s="17"/>
      <c r="L26" s="17"/>
      <c r="M26" s="19">
        <v>1137</v>
      </c>
      <c r="N26" s="17" t="s">
        <v>328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20"/>
      <c r="AM26" s="20"/>
      <c r="AN26" s="20" t="s">
        <v>211</v>
      </c>
      <c r="AO26" s="20" t="s">
        <v>342</v>
      </c>
      <c r="AP26" s="20"/>
      <c r="AQ26" s="20" t="s">
        <v>343</v>
      </c>
      <c r="AR26" s="1"/>
      <c r="AS26" s="1"/>
      <c r="AT26" s="20" t="s">
        <v>255</v>
      </c>
      <c r="AU26" s="20"/>
      <c r="AV26" s="20"/>
      <c r="AW26" s="20" t="s">
        <v>344</v>
      </c>
      <c r="AX26" s="1"/>
      <c r="AY26" s="1"/>
      <c r="AZ26" s="20" t="s">
        <v>257</v>
      </c>
      <c r="BA26" s="20" t="s">
        <v>342</v>
      </c>
      <c r="BB26" s="20"/>
      <c r="BC26" s="20" t="s">
        <v>343</v>
      </c>
      <c r="BD26" s="1"/>
      <c r="BE26" s="1"/>
      <c r="BF26" s="20" t="s">
        <v>237</v>
      </c>
      <c r="BG26" s="20"/>
      <c r="BH26" s="20"/>
      <c r="BI26" s="20" t="s">
        <v>343</v>
      </c>
      <c r="BJ26" s="1"/>
      <c r="BK26" s="1"/>
      <c r="BL26" s="20" t="s">
        <v>258</v>
      </c>
      <c r="BM26" s="20"/>
      <c r="BN26" s="20"/>
      <c r="BO26" s="20" t="s">
        <v>343</v>
      </c>
      <c r="BP26" s="1"/>
      <c r="BQ26" s="1"/>
      <c r="BR26" s="20" t="s">
        <v>258</v>
      </c>
      <c r="BS26" s="20" t="s">
        <v>342</v>
      </c>
      <c r="BT26" s="20"/>
      <c r="BU26" s="20" t="s">
        <v>343</v>
      </c>
      <c r="BV26" s="1"/>
      <c r="BW26" s="1"/>
      <c r="BX26" s="20" t="s">
        <v>256</v>
      </c>
      <c r="BY26" s="20"/>
      <c r="BZ26" s="20"/>
      <c r="CA26" s="20" t="s">
        <v>347</v>
      </c>
      <c r="CB26" s="1"/>
      <c r="CC26" s="1"/>
      <c r="CD26" s="20" t="s">
        <v>256</v>
      </c>
      <c r="CE26" s="20"/>
      <c r="CF26" s="20"/>
      <c r="CG26" s="20" t="s">
        <v>347</v>
      </c>
      <c r="CH26" s="1"/>
      <c r="CI26" s="1"/>
      <c r="CJ26" s="20" t="s">
        <v>256</v>
      </c>
      <c r="CK26" s="20"/>
      <c r="CL26" s="20"/>
      <c r="CM26" s="20" t="s">
        <v>347</v>
      </c>
      <c r="CN26" s="1"/>
      <c r="CO26" s="1"/>
      <c r="CP26" s="20" t="s">
        <v>256</v>
      </c>
      <c r="CQ26" s="20"/>
      <c r="CR26" s="20"/>
      <c r="CS26" s="20" t="s">
        <v>347</v>
      </c>
      <c r="CT26" s="1"/>
      <c r="CU26" s="1"/>
      <c r="CV26" s="20" t="s">
        <v>256</v>
      </c>
      <c r="CW26" s="20"/>
      <c r="CX26" s="20"/>
      <c r="CY26" s="20" t="s">
        <v>347</v>
      </c>
      <c r="CZ26" s="1"/>
      <c r="DA26" s="1"/>
      <c r="DB26" s="20" t="s">
        <v>256</v>
      </c>
      <c r="DC26" s="20"/>
      <c r="DD26" s="20"/>
      <c r="DE26" s="20" t="s">
        <v>347</v>
      </c>
      <c r="DF26" s="1"/>
      <c r="DG26" s="1"/>
      <c r="DH26" s="20" t="s">
        <v>256</v>
      </c>
      <c r="DI26" s="20"/>
      <c r="DJ26" s="20"/>
      <c r="DK26" s="20" t="s">
        <v>347</v>
      </c>
      <c r="DL26" s="1"/>
      <c r="DM26" s="1"/>
      <c r="DN26" s="20" t="s">
        <v>256</v>
      </c>
      <c r="DO26" s="20"/>
      <c r="DP26" s="20"/>
      <c r="DQ26" s="20" t="s">
        <v>347</v>
      </c>
      <c r="DR26" s="1"/>
      <c r="DS26" s="1"/>
      <c r="DT26" s="20" t="s">
        <v>348</v>
      </c>
      <c r="DU26" s="20">
        <v>1</v>
      </c>
      <c r="DV26" s="20"/>
      <c r="DW26" s="20"/>
      <c r="DX26" s="20"/>
      <c r="DY26" s="20"/>
      <c r="DZ26" s="9">
        <v>0</v>
      </c>
      <c r="EA26" s="20"/>
      <c r="EB26" s="20"/>
      <c r="EC26" s="20"/>
      <c r="ED26" s="20"/>
      <c r="EE26" s="20"/>
      <c r="EF26" s="20"/>
      <c r="EG26" s="20"/>
    </row>
    <row r="27" spans="1:137" ht="15" customHeight="1" x14ac:dyDescent="0.25">
      <c r="A27" s="26">
        <v>25</v>
      </c>
      <c r="B27" s="27" t="s">
        <v>754</v>
      </c>
      <c r="C27" s="42" t="s">
        <v>755</v>
      </c>
      <c r="D27" s="17" t="s">
        <v>336</v>
      </c>
      <c r="E27" s="18" t="s">
        <v>352</v>
      </c>
      <c r="F27" s="17" t="s">
        <v>338</v>
      </c>
      <c r="G27" s="18" t="s">
        <v>354</v>
      </c>
      <c r="H27" s="17"/>
      <c r="I27" s="17" t="s">
        <v>340</v>
      </c>
      <c r="J27" s="17" t="s">
        <v>341</v>
      </c>
      <c r="K27" s="17"/>
      <c r="L27" s="17"/>
      <c r="M27" s="19">
        <v>0</v>
      </c>
      <c r="N27" s="17" t="s">
        <v>328</v>
      </c>
      <c r="O27" s="17">
        <v>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20"/>
      <c r="AM27" s="20"/>
      <c r="AN27" s="20" t="s">
        <v>211</v>
      </c>
      <c r="AO27" s="20" t="s">
        <v>342</v>
      </c>
      <c r="AP27" s="20"/>
      <c r="AQ27" s="20" t="s">
        <v>343</v>
      </c>
      <c r="AR27" s="1"/>
      <c r="AS27" s="1"/>
      <c r="AT27" s="20" t="s">
        <v>255</v>
      </c>
      <c r="AU27" s="20" t="s">
        <v>342</v>
      </c>
      <c r="AV27" s="20"/>
      <c r="AW27" s="20" t="s">
        <v>344</v>
      </c>
      <c r="AX27" s="1"/>
      <c r="AY27" s="1"/>
      <c r="AZ27" s="20" t="s">
        <v>257</v>
      </c>
      <c r="BA27" s="20" t="s">
        <v>342</v>
      </c>
      <c r="BB27" s="20"/>
      <c r="BC27" s="20" t="s">
        <v>343</v>
      </c>
      <c r="BD27" s="1"/>
      <c r="BE27" s="1"/>
      <c r="BF27" s="20" t="s">
        <v>237</v>
      </c>
      <c r="BG27" s="20" t="s">
        <v>342</v>
      </c>
      <c r="BH27" s="20"/>
      <c r="BI27" s="20" t="s">
        <v>343</v>
      </c>
      <c r="BJ27" s="1"/>
      <c r="BK27" s="1"/>
      <c r="BL27" s="20" t="s">
        <v>258</v>
      </c>
      <c r="BM27" s="20" t="s">
        <v>345</v>
      </c>
      <c r="BN27" s="20" t="s">
        <v>346</v>
      </c>
      <c r="BO27" s="20" t="s">
        <v>343</v>
      </c>
      <c r="BP27" s="1">
        <v>41383</v>
      </c>
      <c r="BQ27" s="1">
        <v>43574</v>
      </c>
      <c r="BR27" s="20" t="s">
        <v>258</v>
      </c>
      <c r="BS27" s="20" t="s">
        <v>342</v>
      </c>
      <c r="BT27" s="20"/>
      <c r="BU27" s="20" t="s">
        <v>343</v>
      </c>
      <c r="BV27" s="1"/>
      <c r="BW27" s="1"/>
      <c r="BX27" s="20" t="s">
        <v>256</v>
      </c>
      <c r="BY27" s="20" t="s">
        <v>345</v>
      </c>
      <c r="BZ27" s="20" t="s">
        <v>346</v>
      </c>
      <c r="CA27" s="20" t="s">
        <v>347</v>
      </c>
      <c r="CB27" s="1"/>
      <c r="CC27" s="1"/>
      <c r="CD27" s="20" t="s">
        <v>256</v>
      </c>
      <c r="CE27" s="20" t="s">
        <v>342</v>
      </c>
      <c r="CF27" s="20"/>
      <c r="CG27" s="20" t="s">
        <v>347</v>
      </c>
      <c r="CH27" s="1"/>
      <c r="CI27" s="1"/>
      <c r="CJ27" s="20" t="s">
        <v>256</v>
      </c>
      <c r="CK27" s="20" t="s">
        <v>342</v>
      </c>
      <c r="CL27" s="20"/>
      <c r="CM27" s="20" t="s">
        <v>347</v>
      </c>
      <c r="CN27" s="1"/>
      <c r="CO27" s="1"/>
      <c r="CP27" s="20" t="s">
        <v>256</v>
      </c>
      <c r="CQ27" s="20" t="s">
        <v>342</v>
      </c>
      <c r="CR27" s="20"/>
      <c r="CS27" s="20" t="s">
        <v>347</v>
      </c>
      <c r="CT27" s="1"/>
      <c r="CU27" s="1"/>
      <c r="CV27" s="20" t="s">
        <v>256</v>
      </c>
      <c r="CW27" s="20" t="s">
        <v>342</v>
      </c>
      <c r="CX27" s="20"/>
      <c r="CY27" s="20" t="s">
        <v>347</v>
      </c>
      <c r="CZ27" s="1"/>
      <c r="DA27" s="1"/>
      <c r="DB27" s="20" t="s">
        <v>256</v>
      </c>
      <c r="DC27" s="20" t="s">
        <v>342</v>
      </c>
      <c r="DD27" s="20"/>
      <c r="DE27" s="20" t="s">
        <v>347</v>
      </c>
      <c r="DF27" s="1"/>
      <c r="DG27" s="1"/>
      <c r="DH27" s="20" t="s">
        <v>256</v>
      </c>
      <c r="DI27" s="20" t="s">
        <v>342</v>
      </c>
      <c r="DJ27" s="20"/>
      <c r="DK27" s="20" t="s">
        <v>347</v>
      </c>
      <c r="DL27" s="1"/>
      <c r="DM27" s="1"/>
      <c r="DN27" s="20" t="s">
        <v>256</v>
      </c>
      <c r="DO27" s="20" t="s">
        <v>342</v>
      </c>
      <c r="DP27" s="20"/>
      <c r="DQ27" s="20" t="s">
        <v>347</v>
      </c>
      <c r="DR27" s="1"/>
      <c r="DS27" s="1"/>
      <c r="DT27" s="20" t="s">
        <v>348</v>
      </c>
      <c r="DU27" s="20">
        <v>1</v>
      </c>
      <c r="DV27" s="20" t="s">
        <v>348</v>
      </c>
      <c r="DW27" s="20" t="s">
        <v>349</v>
      </c>
      <c r="DX27" s="20" t="s">
        <v>348</v>
      </c>
      <c r="DY27" s="20" t="s">
        <v>348</v>
      </c>
      <c r="DZ27" s="9">
        <v>0</v>
      </c>
      <c r="EA27" s="20" t="s">
        <v>348</v>
      </c>
      <c r="EB27" s="20" t="s">
        <v>350</v>
      </c>
      <c r="EC27" s="20" t="s">
        <v>328</v>
      </c>
      <c r="ED27" s="20" t="s">
        <v>351</v>
      </c>
      <c r="EE27" s="20"/>
      <c r="EF27" s="20"/>
      <c r="EG27" s="20"/>
    </row>
    <row r="28" spans="1:137" ht="15" customHeight="1" x14ac:dyDescent="0.25">
      <c r="A28" s="26">
        <v>26</v>
      </c>
      <c r="B28" s="27" t="s">
        <v>759</v>
      </c>
      <c r="C28" s="42" t="s">
        <v>760</v>
      </c>
      <c r="D28" s="17" t="s">
        <v>336</v>
      </c>
      <c r="E28" s="18" t="s">
        <v>352</v>
      </c>
      <c r="F28" s="17" t="s">
        <v>338</v>
      </c>
      <c r="G28" s="18" t="s">
        <v>339</v>
      </c>
      <c r="H28" s="17"/>
      <c r="I28" s="17" t="s">
        <v>340</v>
      </c>
      <c r="J28" s="17" t="s">
        <v>341</v>
      </c>
      <c r="K28" s="17"/>
      <c r="L28" s="17"/>
      <c r="M28" s="19">
        <v>0</v>
      </c>
      <c r="N28" s="17" t="s">
        <v>328</v>
      </c>
      <c r="O28" s="17">
        <v>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20"/>
      <c r="AM28" s="20"/>
      <c r="AN28" s="20" t="s">
        <v>211</v>
      </c>
      <c r="AO28" s="20" t="s">
        <v>342</v>
      </c>
      <c r="AP28" s="20"/>
      <c r="AQ28" s="20" t="s">
        <v>343</v>
      </c>
      <c r="AR28" s="1"/>
      <c r="AS28" s="1"/>
      <c r="AT28" s="20" t="s">
        <v>255</v>
      </c>
      <c r="AU28" s="20" t="s">
        <v>342</v>
      </c>
      <c r="AV28" s="20"/>
      <c r="AW28" s="20" t="s">
        <v>344</v>
      </c>
      <c r="AX28" s="1"/>
      <c r="AY28" s="1"/>
      <c r="AZ28" s="20" t="s">
        <v>257</v>
      </c>
      <c r="BA28" s="20" t="s">
        <v>342</v>
      </c>
      <c r="BB28" s="20"/>
      <c r="BC28" s="20" t="s">
        <v>343</v>
      </c>
      <c r="BD28" s="1"/>
      <c r="BE28" s="1"/>
      <c r="BF28" s="20" t="s">
        <v>237</v>
      </c>
      <c r="BG28" s="20" t="s">
        <v>342</v>
      </c>
      <c r="BH28" s="20"/>
      <c r="BI28" s="20" t="s">
        <v>343</v>
      </c>
      <c r="BJ28" s="1"/>
      <c r="BK28" s="1"/>
      <c r="BL28" s="20" t="s">
        <v>258</v>
      </c>
      <c r="BM28" s="20" t="s">
        <v>345</v>
      </c>
      <c r="BN28" s="20" t="s">
        <v>346</v>
      </c>
      <c r="BO28" s="20" t="s">
        <v>343</v>
      </c>
      <c r="BP28" s="1">
        <v>42117</v>
      </c>
      <c r="BQ28" s="1">
        <v>44070</v>
      </c>
      <c r="BR28" s="20" t="s">
        <v>258</v>
      </c>
      <c r="BS28" s="20" t="s">
        <v>342</v>
      </c>
      <c r="BT28" s="20"/>
      <c r="BU28" s="20" t="s">
        <v>343</v>
      </c>
      <c r="BV28" s="1"/>
      <c r="BW28" s="1"/>
      <c r="BX28" s="20" t="s">
        <v>256</v>
      </c>
      <c r="BY28" s="20" t="s">
        <v>345</v>
      </c>
      <c r="BZ28" s="20" t="s">
        <v>346</v>
      </c>
      <c r="CA28" s="20" t="s">
        <v>347</v>
      </c>
      <c r="CB28" s="1">
        <v>41390</v>
      </c>
      <c r="CC28" s="1">
        <v>47234</v>
      </c>
      <c r="CD28" s="20" t="s">
        <v>256</v>
      </c>
      <c r="CE28" s="20" t="s">
        <v>342</v>
      </c>
      <c r="CF28" s="20"/>
      <c r="CG28" s="20" t="s">
        <v>347</v>
      </c>
      <c r="CH28" s="1"/>
      <c r="CI28" s="1"/>
      <c r="CJ28" s="20" t="s">
        <v>256</v>
      </c>
      <c r="CK28" s="20" t="s">
        <v>342</v>
      </c>
      <c r="CL28" s="20"/>
      <c r="CM28" s="20" t="s">
        <v>347</v>
      </c>
      <c r="CN28" s="1"/>
      <c r="CO28" s="1"/>
      <c r="CP28" s="20" t="s">
        <v>256</v>
      </c>
      <c r="CQ28" s="20" t="s">
        <v>342</v>
      </c>
      <c r="CR28" s="20"/>
      <c r="CS28" s="20" t="s">
        <v>347</v>
      </c>
      <c r="CT28" s="1"/>
      <c r="CU28" s="1"/>
      <c r="CV28" s="20" t="s">
        <v>256</v>
      </c>
      <c r="CW28" s="20" t="s">
        <v>342</v>
      </c>
      <c r="CX28" s="20"/>
      <c r="CY28" s="20" t="s">
        <v>347</v>
      </c>
      <c r="CZ28" s="1"/>
      <c r="DA28" s="1"/>
      <c r="DB28" s="20" t="s">
        <v>256</v>
      </c>
      <c r="DC28" s="20" t="s">
        <v>342</v>
      </c>
      <c r="DD28" s="20"/>
      <c r="DE28" s="20" t="s">
        <v>347</v>
      </c>
      <c r="DF28" s="1"/>
      <c r="DG28" s="1"/>
      <c r="DH28" s="20" t="s">
        <v>256</v>
      </c>
      <c r="DI28" s="20" t="s">
        <v>342</v>
      </c>
      <c r="DJ28" s="20"/>
      <c r="DK28" s="20" t="s">
        <v>347</v>
      </c>
      <c r="DL28" s="1"/>
      <c r="DM28" s="1"/>
      <c r="DN28" s="20" t="s">
        <v>256</v>
      </c>
      <c r="DO28" s="20" t="s">
        <v>342</v>
      </c>
      <c r="DP28" s="20"/>
      <c r="DQ28" s="20" t="s">
        <v>347</v>
      </c>
      <c r="DR28" s="1"/>
      <c r="DS28" s="1"/>
      <c r="DT28" s="20" t="s">
        <v>348</v>
      </c>
      <c r="DU28" s="20">
        <v>1</v>
      </c>
      <c r="DV28" s="20" t="s">
        <v>348</v>
      </c>
      <c r="DW28" s="20" t="s">
        <v>349</v>
      </c>
      <c r="DX28" s="20" t="s">
        <v>348</v>
      </c>
      <c r="DY28" s="20" t="s">
        <v>348</v>
      </c>
      <c r="DZ28" s="9">
        <v>0</v>
      </c>
      <c r="EA28" s="20" t="s">
        <v>348</v>
      </c>
      <c r="EB28" s="20" t="s">
        <v>350</v>
      </c>
      <c r="EC28" s="20" t="s">
        <v>328</v>
      </c>
      <c r="ED28" s="20" t="s">
        <v>351</v>
      </c>
      <c r="EE28" s="20"/>
      <c r="EF28" s="20"/>
      <c r="EG28" s="20"/>
    </row>
    <row r="29" spans="1:137" ht="15" customHeight="1" x14ac:dyDescent="0.25">
      <c r="A29" s="26">
        <v>27</v>
      </c>
      <c r="B29" s="27" t="s">
        <v>764</v>
      </c>
      <c r="C29" s="42" t="s">
        <v>765</v>
      </c>
      <c r="D29" s="17" t="s">
        <v>336</v>
      </c>
      <c r="E29" s="18" t="s">
        <v>352</v>
      </c>
      <c r="F29" s="17" t="s">
        <v>338</v>
      </c>
      <c r="G29" s="18" t="s">
        <v>354</v>
      </c>
      <c r="H29" s="17"/>
      <c r="I29" s="17" t="s">
        <v>340</v>
      </c>
      <c r="J29" s="17" t="s">
        <v>341</v>
      </c>
      <c r="K29" s="17"/>
      <c r="L29" s="17"/>
      <c r="M29" s="19">
        <v>953.8</v>
      </c>
      <c r="N29" s="17" t="s">
        <v>328</v>
      </c>
      <c r="O29" s="17">
        <v>0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20"/>
      <c r="AM29" s="20"/>
      <c r="AN29" s="20" t="s">
        <v>211</v>
      </c>
      <c r="AO29" s="20" t="s">
        <v>342</v>
      </c>
      <c r="AP29" s="20"/>
      <c r="AQ29" s="20" t="s">
        <v>343</v>
      </c>
      <c r="AR29" s="1"/>
      <c r="AS29" s="1"/>
      <c r="AT29" s="20" t="s">
        <v>255</v>
      </c>
      <c r="AU29" s="20" t="s">
        <v>342</v>
      </c>
      <c r="AV29" s="20"/>
      <c r="AW29" s="20" t="s">
        <v>344</v>
      </c>
      <c r="AX29" s="1"/>
      <c r="AY29" s="1"/>
      <c r="AZ29" s="20" t="s">
        <v>257</v>
      </c>
      <c r="BA29" s="20" t="s">
        <v>342</v>
      </c>
      <c r="BB29" s="20"/>
      <c r="BC29" s="20" t="s">
        <v>343</v>
      </c>
      <c r="BD29" s="1"/>
      <c r="BE29" s="1"/>
      <c r="BF29" s="20" t="s">
        <v>237</v>
      </c>
      <c r="BG29" s="20" t="s">
        <v>342</v>
      </c>
      <c r="BH29" s="20"/>
      <c r="BI29" s="20" t="s">
        <v>343</v>
      </c>
      <c r="BJ29" s="1"/>
      <c r="BK29" s="1"/>
      <c r="BL29" s="20" t="s">
        <v>258</v>
      </c>
      <c r="BM29" s="20" t="s">
        <v>353</v>
      </c>
      <c r="BN29" s="20"/>
      <c r="BO29" s="20" t="s">
        <v>343</v>
      </c>
      <c r="BP29" s="1"/>
      <c r="BQ29" s="1"/>
      <c r="BR29" s="20" t="s">
        <v>258</v>
      </c>
      <c r="BS29" s="20" t="s">
        <v>342</v>
      </c>
      <c r="BT29" s="20"/>
      <c r="BU29" s="20" t="s">
        <v>343</v>
      </c>
      <c r="BV29" s="1"/>
      <c r="BW29" s="1"/>
      <c r="BX29" s="20" t="s">
        <v>256</v>
      </c>
      <c r="BY29" s="20" t="s">
        <v>345</v>
      </c>
      <c r="BZ29" s="20" t="s">
        <v>346</v>
      </c>
      <c r="CA29" s="20" t="s">
        <v>347</v>
      </c>
      <c r="CB29" s="1">
        <v>41289</v>
      </c>
      <c r="CC29" s="1">
        <v>47133</v>
      </c>
      <c r="CD29" s="20" t="s">
        <v>256</v>
      </c>
      <c r="CE29" s="20" t="s">
        <v>342</v>
      </c>
      <c r="CF29" s="20"/>
      <c r="CG29" s="20" t="s">
        <v>347</v>
      </c>
      <c r="CH29" s="1"/>
      <c r="CI29" s="1"/>
      <c r="CJ29" s="20" t="s">
        <v>256</v>
      </c>
      <c r="CK29" s="20" t="s">
        <v>342</v>
      </c>
      <c r="CL29" s="20"/>
      <c r="CM29" s="20" t="s">
        <v>347</v>
      </c>
      <c r="CN29" s="1"/>
      <c r="CO29" s="1"/>
      <c r="CP29" s="20" t="s">
        <v>256</v>
      </c>
      <c r="CQ29" s="20" t="s">
        <v>342</v>
      </c>
      <c r="CR29" s="20"/>
      <c r="CS29" s="20" t="s">
        <v>347</v>
      </c>
      <c r="CT29" s="1"/>
      <c r="CU29" s="1"/>
      <c r="CV29" s="20" t="s">
        <v>256</v>
      </c>
      <c r="CW29" s="20" t="s">
        <v>342</v>
      </c>
      <c r="CX29" s="20"/>
      <c r="CY29" s="20" t="s">
        <v>347</v>
      </c>
      <c r="CZ29" s="1"/>
      <c r="DA29" s="1"/>
      <c r="DB29" s="20" t="s">
        <v>256</v>
      </c>
      <c r="DC29" s="20" t="s">
        <v>342</v>
      </c>
      <c r="DD29" s="20"/>
      <c r="DE29" s="20" t="s">
        <v>347</v>
      </c>
      <c r="DF29" s="1"/>
      <c r="DG29" s="1"/>
      <c r="DH29" s="20" t="s">
        <v>256</v>
      </c>
      <c r="DI29" s="20" t="s">
        <v>342</v>
      </c>
      <c r="DJ29" s="20"/>
      <c r="DK29" s="20" t="s">
        <v>347</v>
      </c>
      <c r="DL29" s="1"/>
      <c r="DM29" s="1"/>
      <c r="DN29" s="20" t="s">
        <v>256</v>
      </c>
      <c r="DO29" s="20" t="s">
        <v>342</v>
      </c>
      <c r="DP29" s="20"/>
      <c r="DQ29" s="20" t="s">
        <v>347</v>
      </c>
      <c r="DR29" s="1"/>
      <c r="DS29" s="1"/>
      <c r="DT29" s="20" t="s">
        <v>348</v>
      </c>
      <c r="DU29" s="20">
        <v>1</v>
      </c>
      <c r="DV29" s="20" t="s">
        <v>348</v>
      </c>
      <c r="DW29" s="20" t="s">
        <v>349</v>
      </c>
      <c r="DX29" s="20" t="s">
        <v>348</v>
      </c>
      <c r="DY29" s="20" t="s">
        <v>348</v>
      </c>
      <c r="DZ29" s="9">
        <v>0</v>
      </c>
      <c r="EA29" s="20" t="s">
        <v>348</v>
      </c>
      <c r="EB29" s="20" t="s">
        <v>350</v>
      </c>
      <c r="EC29" s="20" t="s">
        <v>328</v>
      </c>
      <c r="ED29" s="20" t="s">
        <v>351</v>
      </c>
      <c r="EE29" s="20"/>
      <c r="EF29" s="20"/>
      <c r="EG29" s="20"/>
    </row>
    <row r="30" spans="1:137" s="58" customFormat="1" ht="15" customHeight="1" x14ac:dyDescent="0.25">
      <c r="A30" s="26">
        <v>28</v>
      </c>
      <c r="B30" s="27" t="s">
        <v>396</v>
      </c>
      <c r="C30" s="27" t="s">
        <v>605</v>
      </c>
      <c r="D30" s="17" t="s">
        <v>336</v>
      </c>
      <c r="E30" s="18" t="s">
        <v>352</v>
      </c>
      <c r="F30" s="17" t="s">
        <v>338</v>
      </c>
      <c r="G30" s="18" t="s">
        <v>339</v>
      </c>
      <c r="H30" s="17"/>
      <c r="I30" s="17" t="s">
        <v>356</v>
      </c>
      <c r="J30" s="17" t="s">
        <v>368</v>
      </c>
      <c r="K30" s="17"/>
      <c r="L30" s="17"/>
      <c r="M30" s="19">
        <v>1140.3</v>
      </c>
      <c r="N30" s="17" t="s">
        <v>328</v>
      </c>
      <c r="O30" s="17">
        <v>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20"/>
      <c r="AM30" s="20"/>
      <c r="AN30" s="20" t="s">
        <v>211</v>
      </c>
      <c r="AO30" s="20" t="s">
        <v>342</v>
      </c>
      <c r="AP30" s="20"/>
      <c r="AQ30" s="20" t="s">
        <v>343</v>
      </c>
      <c r="AR30" s="1"/>
      <c r="AS30" s="1"/>
      <c r="AT30" s="20" t="s">
        <v>255</v>
      </c>
      <c r="AU30" s="20" t="s">
        <v>342</v>
      </c>
      <c r="AV30" s="20"/>
      <c r="AW30" s="20" t="s">
        <v>344</v>
      </c>
      <c r="AX30" s="1"/>
      <c r="AY30" s="1"/>
      <c r="AZ30" s="20" t="s">
        <v>257</v>
      </c>
      <c r="BA30" s="20" t="s">
        <v>342</v>
      </c>
      <c r="BB30" s="20"/>
      <c r="BC30" s="20" t="s">
        <v>343</v>
      </c>
      <c r="BD30" s="1"/>
      <c r="BE30" s="1"/>
      <c r="BF30" s="20" t="s">
        <v>237</v>
      </c>
      <c r="BG30" s="20" t="s">
        <v>342</v>
      </c>
      <c r="BH30" s="20"/>
      <c r="BI30" s="20" t="s">
        <v>343</v>
      </c>
      <c r="BJ30" s="1"/>
      <c r="BK30" s="1"/>
      <c r="BL30" s="20" t="s">
        <v>258</v>
      </c>
      <c r="BM30" s="20" t="s">
        <v>345</v>
      </c>
      <c r="BN30" s="20" t="s">
        <v>346</v>
      </c>
      <c r="BO30" s="20" t="s">
        <v>343</v>
      </c>
      <c r="BP30" s="1"/>
      <c r="BQ30" s="1"/>
      <c r="BR30" s="20" t="s">
        <v>258</v>
      </c>
      <c r="BS30" s="20" t="s">
        <v>342</v>
      </c>
      <c r="BT30" s="20"/>
      <c r="BU30" s="20" t="s">
        <v>343</v>
      </c>
      <c r="BV30" s="1"/>
      <c r="BW30" s="1"/>
      <c r="BX30" s="20" t="s">
        <v>256</v>
      </c>
      <c r="BY30" s="20" t="s">
        <v>345</v>
      </c>
      <c r="BZ30" s="20" t="s">
        <v>346</v>
      </c>
      <c r="CA30" s="20" t="s">
        <v>347</v>
      </c>
      <c r="CB30" s="1"/>
      <c r="CC30" s="1"/>
      <c r="CD30" s="20" t="s">
        <v>256</v>
      </c>
      <c r="CE30" s="20" t="s">
        <v>342</v>
      </c>
      <c r="CF30" s="20"/>
      <c r="CG30" s="20" t="s">
        <v>347</v>
      </c>
      <c r="CH30" s="1"/>
      <c r="CI30" s="1"/>
      <c r="CJ30" s="20" t="s">
        <v>256</v>
      </c>
      <c r="CK30" s="20" t="s">
        <v>342</v>
      </c>
      <c r="CL30" s="20"/>
      <c r="CM30" s="20" t="s">
        <v>347</v>
      </c>
      <c r="CN30" s="1"/>
      <c r="CO30" s="1"/>
      <c r="CP30" s="20" t="s">
        <v>256</v>
      </c>
      <c r="CQ30" s="20" t="s">
        <v>342</v>
      </c>
      <c r="CR30" s="20"/>
      <c r="CS30" s="20" t="s">
        <v>347</v>
      </c>
      <c r="CT30" s="1"/>
      <c r="CU30" s="1"/>
      <c r="CV30" s="20" t="s">
        <v>256</v>
      </c>
      <c r="CW30" s="20" t="s">
        <v>342</v>
      </c>
      <c r="CX30" s="20"/>
      <c r="CY30" s="20" t="s">
        <v>347</v>
      </c>
      <c r="CZ30" s="1"/>
      <c r="DA30" s="1"/>
      <c r="DB30" s="20" t="s">
        <v>256</v>
      </c>
      <c r="DC30" s="20" t="s">
        <v>342</v>
      </c>
      <c r="DD30" s="20"/>
      <c r="DE30" s="20" t="s">
        <v>347</v>
      </c>
      <c r="DF30" s="1"/>
      <c r="DG30" s="1"/>
      <c r="DH30" s="20" t="s">
        <v>256</v>
      </c>
      <c r="DI30" s="20" t="s">
        <v>342</v>
      </c>
      <c r="DJ30" s="20"/>
      <c r="DK30" s="20" t="s">
        <v>347</v>
      </c>
      <c r="DL30" s="1"/>
      <c r="DM30" s="1"/>
      <c r="DN30" s="20" t="s">
        <v>256</v>
      </c>
      <c r="DO30" s="20" t="s">
        <v>342</v>
      </c>
      <c r="DP30" s="20"/>
      <c r="DQ30" s="20" t="s">
        <v>347</v>
      </c>
      <c r="DR30" s="1"/>
      <c r="DS30" s="1"/>
      <c r="DT30" s="20" t="s">
        <v>348</v>
      </c>
      <c r="DU30" s="20">
        <v>1</v>
      </c>
      <c r="DV30" s="20" t="s">
        <v>348</v>
      </c>
      <c r="DW30" s="20" t="s">
        <v>349</v>
      </c>
      <c r="DX30" s="20" t="s">
        <v>348</v>
      </c>
      <c r="DY30" s="20" t="s">
        <v>348</v>
      </c>
      <c r="DZ30" s="9">
        <v>0</v>
      </c>
      <c r="EA30" s="20" t="s">
        <v>348</v>
      </c>
      <c r="EB30" s="20" t="s">
        <v>350</v>
      </c>
      <c r="EC30" s="20" t="s">
        <v>328</v>
      </c>
      <c r="ED30" s="20" t="s">
        <v>361</v>
      </c>
      <c r="EE30" s="20"/>
      <c r="EF30" s="20"/>
      <c r="EG30" s="20"/>
    </row>
    <row r="31" spans="1:137" ht="15" customHeight="1" x14ac:dyDescent="0.25">
      <c r="A31" s="26">
        <v>29</v>
      </c>
      <c r="B31" s="27" t="s">
        <v>397</v>
      </c>
      <c r="C31" s="42" t="s">
        <v>606</v>
      </c>
      <c r="D31" s="17" t="s">
        <v>336</v>
      </c>
      <c r="E31" s="18" t="s">
        <v>352</v>
      </c>
      <c r="F31" s="17" t="s">
        <v>338</v>
      </c>
      <c r="G31" s="18" t="s">
        <v>339</v>
      </c>
      <c r="H31" s="17"/>
      <c r="I31" s="17" t="s">
        <v>356</v>
      </c>
      <c r="J31" s="17" t="s">
        <v>368</v>
      </c>
      <c r="K31" s="17"/>
      <c r="L31" s="17"/>
      <c r="M31" s="19">
        <v>1067.7</v>
      </c>
      <c r="N31" s="17" t="s">
        <v>328</v>
      </c>
      <c r="O31" s="17">
        <v>0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0"/>
      <c r="AM31" s="20"/>
      <c r="AN31" s="20" t="s">
        <v>211</v>
      </c>
      <c r="AO31" s="20" t="s">
        <v>342</v>
      </c>
      <c r="AP31" s="20"/>
      <c r="AQ31" s="20" t="s">
        <v>343</v>
      </c>
      <c r="AR31" s="1"/>
      <c r="AS31" s="1"/>
      <c r="AT31" s="20" t="s">
        <v>255</v>
      </c>
      <c r="AU31" s="20" t="s">
        <v>342</v>
      </c>
      <c r="AV31" s="20"/>
      <c r="AW31" s="20" t="s">
        <v>344</v>
      </c>
      <c r="AX31" s="1"/>
      <c r="AY31" s="1"/>
      <c r="AZ31" s="20" t="s">
        <v>257</v>
      </c>
      <c r="BA31" s="20" t="s">
        <v>342</v>
      </c>
      <c r="BB31" s="20"/>
      <c r="BC31" s="20" t="s">
        <v>343</v>
      </c>
      <c r="BD31" s="1"/>
      <c r="BE31" s="1"/>
      <c r="BF31" s="20" t="s">
        <v>237</v>
      </c>
      <c r="BG31" s="20" t="s">
        <v>342</v>
      </c>
      <c r="BH31" s="20"/>
      <c r="BI31" s="20" t="s">
        <v>343</v>
      </c>
      <c r="BJ31" s="1"/>
      <c r="BK31" s="1"/>
      <c r="BL31" s="20" t="s">
        <v>258</v>
      </c>
      <c r="BM31" s="20" t="s">
        <v>345</v>
      </c>
      <c r="BN31" s="20" t="s">
        <v>346</v>
      </c>
      <c r="BO31" s="20" t="s">
        <v>343</v>
      </c>
      <c r="BP31" s="1">
        <v>41619</v>
      </c>
      <c r="BQ31" s="1">
        <v>42991</v>
      </c>
      <c r="BR31" s="20" t="s">
        <v>258</v>
      </c>
      <c r="BS31" s="20" t="s">
        <v>342</v>
      </c>
      <c r="BT31" s="20"/>
      <c r="BU31" s="20" t="s">
        <v>343</v>
      </c>
      <c r="BV31" s="1"/>
      <c r="BW31" s="1"/>
      <c r="BX31" s="20" t="s">
        <v>256</v>
      </c>
      <c r="BY31" s="20" t="s">
        <v>345</v>
      </c>
      <c r="BZ31" s="20" t="s">
        <v>346</v>
      </c>
      <c r="CA31" s="20" t="s">
        <v>347</v>
      </c>
      <c r="CB31" s="1"/>
      <c r="CC31" s="1"/>
      <c r="CD31" s="20" t="s">
        <v>256</v>
      </c>
      <c r="CE31" s="20" t="s">
        <v>342</v>
      </c>
      <c r="CF31" s="20"/>
      <c r="CG31" s="20" t="s">
        <v>347</v>
      </c>
      <c r="CH31" s="1"/>
      <c r="CI31" s="1"/>
      <c r="CJ31" s="20" t="s">
        <v>256</v>
      </c>
      <c r="CK31" s="20" t="s">
        <v>342</v>
      </c>
      <c r="CL31" s="20"/>
      <c r="CM31" s="20" t="s">
        <v>347</v>
      </c>
      <c r="CN31" s="1"/>
      <c r="CO31" s="1"/>
      <c r="CP31" s="20" t="s">
        <v>256</v>
      </c>
      <c r="CQ31" s="20" t="s">
        <v>342</v>
      </c>
      <c r="CR31" s="20"/>
      <c r="CS31" s="20" t="s">
        <v>347</v>
      </c>
      <c r="CT31" s="1"/>
      <c r="CU31" s="1"/>
      <c r="CV31" s="20" t="s">
        <v>256</v>
      </c>
      <c r="CW31" s="20" t="s">
        <v>342</v>
      </c>
      <c r="CX31" s="20"/>
      <c r="CY31" s="20" t="s">
        <v>347</v>
      </c>
      <c r="CZ31" s="1"/>
      <c r="DA31" s="1"/>
      <c r="DB31" s="20" t="s">
        <v>256</v>
      </c>
      <c r="DC31" s="20" t="s">
        <v>342</v>
      </c>
      <c r="DD31" s="20"/>
      <c r="DE31" s="20" t="s">
        <v>347</v>
      </c>
      <c r="DF31" s="1"/>
      <c r="DG31" s="1"/>
      <c r="DH31" s="20" t="s">
        <v>256</v>
      </c>
      <c r="DI31" s="20" t="s">
        <v>342</v>
      </c>
      <c r="DJ31" s="20"/>
      <c r="DK31" s="20" t="s">
        <v>347</v>
      </c>
      <c r="DL31" s="1"/>
      <c r="DM31" s="1"/>
      <c r="DN31" s="20" t="s">
        <v>256</v>
      </c>
      <c r="DO31" s="20" t="s">
        <v>342</v>
      </c>
      <c r="DP31" s="20"/>
      <c r="DQ31" s="20" t="s">
        <v>347</v>
      </c>
      <c r="DR31" s="1"/>
      <c r="DS31" s="1"/>
      <c r="DT31" s="20" t="s">
        <v>348</v>
      </c>
      <c r="DU31" s="20">
        <v>1</v>
      </c>
      <c r="DV31" s="20" t="s">
        <v>348</v>
      </c>
      <c r="DW31" s="20" t="s">
        <v>349</v>
      </c>
      <c r="DX31" s="20" t="s">
        <v>348</v>
      </c>
      <c r="DY31" s="20" t="s">
        <v>348</v>
      </c>
      <c r="DZ31" s="9">
        <v>0</v>
      </c>
      <c r="EA31" s="20" t="s">
        <v>348</v>
      </c>
      <c r="EB31" s="20" t="s">
        <v>350</v>
      </c>
      <c r="EC31" s="20" t="s">
        <v>328</v>
      </c>
      <c r="ED31" s="20" t="s">
        <v>361</v>
      </c>
      <c r="EE31" s="20"/>
      <c r="EF31" s="20"/>
      <c r="EG31" s="20"/>
    </row>
    <row r="32" spans="1:137" ht="15" customHeight="1" x14ac:dyDescent="0.25">
      <c r="A32" s="26">
        <v>30</v>
      </c>
      <c r="B32" s="27" t="s">
        <v>398</v>
      </c>
      <c r="C32" s="42" t="s">
        <v>607</v>
      </c>
      <c r="D32" s="17" t="s">
        <v>362</v>
      </c>
      <c r="E32" s="18" t="s">
        <v>352</v>
      </c>
      <c r="F32" s="17" t="s">
        <v>355</v>
      </c>
      <c r="G32" s="18" t="s">
        <v>339</v>
      </c>
      <c r="H32" s="17"/>
      <c r="I32" s="17" t="s">
        <v>340</v>
      </c>
      <c r="J32" s="17" t="s">
        <v>341</v>
      </c>
      <c r="K32" s="17"/>
      <c r="L32" s="17"/>
      <c r="M32" s="19">
        <v>720.58</v>
      </c>
      <c r="N32" s="17" t="s">
        <v>358</v>
      </c>
      <c r="O32" s="17">
        <v>4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20"/>
      <c r="AM32" s="20"/>
      <c r="AN32" s="20" t="s">
        <v>211</v>
      </c>
      <c r="AO32" s="20" t="s">
        <v>342</v>
      </c>
      <c r="AP32" s="20"/>
      <c r="AQ32" s="20" t="s">
        <v>343</v>
      </c>
      <c r="AR32" s="1"/>
      <c r="AS32" s="1"/>
      <c r="AT32" s="20" t="s">
        <v>255</v>
      </c>
      <c r="AU32" s="20" t="s">
        <v>342</v>
      </c>
      <c r="AV32" s="20"/>
      <c r="AW32" s="20" t="s">
        <v>344</v>
      </c>
      <c r="AX32" s="1"/>
      <c r="AY32" s="1"/>
      <c r="AZ32" s="20" t="s">
        <v>257</v>
      </c>
      <c r="BA32" s="20" t="s">
        <v>342</v>
      </c>
      <c r="BB32" s="20"/>
      <c r="BC32" s="20" t="s">
        <v>343</v>
      </c>
      <c r="BD32" s="1"/>
      <c r="BE32" s="1"/>
      <c r="BF32" s="20" t="s">
        <v>237</v>
      </c>
      <c r="BG32" s="20" t="s">
        <v>342</v>
      </c>
      <c r="BH32" s="20"/>
      <c r="BI32" s="20" t="s">
        <v>343</v>
      </c>
      <c r="BJ32" s="1"/>
      <c r="BK32" s="1"/>
      <c r="BL32" s="20" t="s">
        <v>258</v>
      </c>
      <c r="BM32" s="20" t="s">
        <v>345</v>
      </c>
      <c r="BN32" s="20" t="s">
        <v>346</v>
      </c>
      <c r="BO32" s="20" t="s">
        <v>343</v>
      </c>
      <c r="BP32" s="1">
        <v>41619</v>
      </c>
      <c r="BQ32" s="1">
        <v>42988</v>
      </c>
      <c r="BR32" s="20" t="s">
        <v>258</v>
      </c>
      <c r="BS32" s="20" t="s">
        <v>342</v>
      </c>
      <c r="BT32" s="20"/>
      <c r="BU32" s="20" t="s">
        <v>343</v>
      </c>
      <c r="BV32" s="1"/>
      <c r="BW32" s="1"/>
      <c r="BX32" s="20" t="s">
        <v>256</v>
      </c>
      <c r="BY32" s="20" t="s">
        <v>345</v>
      </c>
      <c r="BZ32" s="20" t="s">
        <v>346</v>
      </c>
      <c r="CA32" s="20" t="s">
        <v>347</v>
      </c>
      <c r="CB32" s="1"/>
      <c r="CC32" s="1"/>
      <c r="CD32" s="20" t="s">
        <v>256</v>
      </c>
      <c r="CE32" s="20" t="s">
        <v>342</v>
      </c>
      <c r="CF32" s="20"/>
      <c r="CG32" s="20" t="s">
        <v>347</v>
      </c>
      <c r="CH32" s="1"/>
      <c r="CI32" s="1"/>
      <c r="CJ32" s="20" t="s">
        <v>256</v>
      </c>
      <c r="CK32" s="20" t="s">
        <v>342</v>
      </c>
      <c r="CL32" s="20"/>
      <c r="CM32" s="20" t="s">
        <v>347</v>
      </c>
      <c r="CN32" s="1"/>
      <c r="CO32" s="1"/>
      <c r="CP32" s="20" t="s">
        <v>256</v>
      </c>
      <c r="CQ32" s="20" t="s">
        <v>342</v>
      </c>
      <c r="CR32" s="20"/>
      <c r="CS32" s="20" t="s">
        <v>347</v>
      </c>
      <c r="CT32" s="1"/>
      <c r="CU32" s="1"/>
      <c r="CV32" s="20" t="s">
        <v>256</v>
      </c>
      <c r="CW32" s="20" t="s">
        <v>342</v>
      </c>
      <c r="CX32" s="20"/>
      <c r="CY32" s="20" t="s">
        <v>347</v>
      </c>
      <c r="CZ32" s="1"/>
      <c r="DA32" s="1"/>
      <c r="DB32" s="20" t="s">
        <v>256</v>
      </c>
      <c r="DC32" s="20" t="s">
        <v>342</v>
      </c>
      <c r="DD32" s="20"/>
      <c r="DE32" s="20" t="s">
        <v>347</v>
      </c>
      <c r="DF32" s="1"/>
      <c r="DG32" s="1"/>
      <c r="DH32" s="20" t="s">
        <v>256</v>
      </c>
      <c r="DI32" s="20" t="s">
        <v>342</v>
      </c>
      <c r="DJ32" s="20"/>
      <c r="DK32" s="20" t="s">
        <v>347</v>
      </c>
      <c r="DL32" s="1"/>
      <c r="DM32" s="1"/>
      <c r="DN32" s="20" t="s">
        <v>256</v>
      </c>
      <c r="DO32" s="20" t="s">
        <v>342</v>
      </c>
      <c r="DP32" s="20"/>
      <c r="DQ32" s="20" t="s">
        <v>347</v>
      </c>
      <c r="DR32" s="1"/>
      <c r="DS32" s="1"/>
      <c r="DT32" s="20" t="s">
        <v>348</v>
      </c>
      <c r="DU32" s="20">
        <v>1</v>
      </c>
      <c r="DV32" s="20" t="s">
        <v>348</v>
      </c>
      <c r="DW32" s="20" t="s">
        <v>360</v>
      </c>
      <c r="DX32" s="20" t="s">
        <v>348</v>
      </c>
      <c r="DY32" s="20" t="s">
        <v>348</v>
      </c>
      <c r="DZ32" s="9">
        <v>0</v>
      </c>
      <c r="EA32" s="20" t="s">
        <v>348</v>
      </c>
      <c r="EB32" s="20" t="s">
        <v>350</v>
      </c>
      <c r="EC32" s="20" t="s">
        <v>328</v>
      </c>
      <c r="ED32" s="20" t="s">
        <v>328</v>
      </c>
      <c r="EE32" s="20"/>
      <c r="EF32" s="20"/>
      <c r="EG32" s="20"/>
    </row>
    <row r="33" spans="1:137" ht="15" customHeight="1" x14ac:dyDescent="0.25">
      <c r="A33" s="26">
        <v>31</v>
      </c>
      <c r="B33" s="27" t="s">
        <v>399</v>
      </c>
      <c r="C33" s="42" t="s">
        <v>608</v>
      </c>
      <c r="D33" s="17" t="s">
        <v>336</v>
      </c>
      <c r="E33" s="18" t="s">
        <v>352</v>
      </c>
      <c r="F33" s="17" t="s">
        <v>338</v>
      </c>
      <c r="G33" s="18" t="s">
        <v>339</v>
      </c>
      <c r="H33" s="17"/>
      <c r="I33" s="17" t="s">
        <v>340</v>
      </c>
      <c r="J33" s="17" t="s">
        <v>368</v>
      </c>
      <c r="K33" s="17"/>
      <c r="L33" s="17"/>
      <c r="M33" s="19">
        <v>681.1</v>
      </c>
      <c r="N33" s="17" t="s">
        <v>328</v>
      </c>
      <c r="O33" s="17">
        <v>0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20"/>
      <c r="AM33" s="20"/>
      <c r="AN33" s="20" t="s">
        <v>211</v>
      </c>
      <c r="AO33" s="20" t="s">
        <v>342</v>
      </c>
      <c r="AP33" s="20"/>
      <c r="AQ33" s="20" t="s">
        <v>343</v>
      </c>
      <c r="AR33" s="1"/>
      <c r="AS33" s="1"/>
      <c r="AT33" s="20" t="s">
        <v>255</v>
      </c>
      <c r="AU33" s="20" t="s">
        <v>345</v>
      </c>
      <c r="AV33" s="20" t="s">
        <v>346</v>
      </c>
      <c r="AW33" s="20" t="s">
        <v>344</v>
      </c>
      <c r="AX33" s="1">
        <v>40617</v>
      </c>
      <c r="AY33" s="1">
        <v>42996</v>
      </c>
      <c r="AZ33" s="20" t="s">
        <v>257</v>
      </c>
      <c r="BA33" s="20" t="s">
        <v>342</v>
      </c>
      <c r="BB33" s="20"/>
      <c r="BC33" s="20" t="s">
        <v>343</v>
      </c>
      <c r="BD33" s="1"/>
      <c r="BE33" s="1"/>
      <c r="BF33" s="20" t="s">
        <v>237</v>
      </c>
      <c r="BG33" s="20" t="s">
        <v>345</v>
      </c>
      <c r="BH33" s="20" t="s">
        <v>346</v>
      </c>
      <c r="BI33" s="20" t="s">
        <v>343</v>
      </c>
      <c r="BJ33" s="1">
        <v>40617</v>
      </c>
      <c r="BK33" s="1">
        <v>43180</v>
      </c>
      <c r="BL33" s="20" t="s">
        <v>258</v>
      </c>
      <c r="BM33" s="20" t="s">
        <v>345</v>
      </c>
      <c r="BN33" s="20" t="s">
        <v>346</v>
      </c>
      <c r="BO33" s="20" t="s">
        <v>343</v>
      </c>
      <c r="BP33" s="1"/>
      <c r="BQ33" s="1"/>
      <c r="BR33" s="20" t="s">
        <v>258</v>
      </c>
      <c r="BS33" s="20" t="s">
        <v>342</v>
      </c>
      <c r="BT33" s="20"/>
      <c r="BU33" s="20" t="s">
        <v>343</v>
      </c>
      <c r="BV33" s="1"/>
      <c r="BW33" s="1"/>
      <c r="BX33" s="20" t="s">
        <v>256</v>
      </c>
      <c r="BY33" s="20" t="s">
        <v>345</v>
      </c>
      <c r="BZ33" s="20" t="s">
        <v>346</v>
      </c>
      <c r="CA33" s="20" t="s">
        <v>347</v>
      </c>
      <c r="CB33" s="1">
        <v>40582</v>
      </c>
      <c r="CC33" s="1">
        <v>46426</v>
      </c>
      <c r="CD33" s="20" t="s">
        <v>256</v>
      </c>
      <c r="CE33" s="20" t="s">
        <v>342</v>
      </c>
      <c r="CF33" s="20"/>
      <c r="CG33" s="20" t="s">
        <v>347</v>
      </c>
      <c r="CH33" s="1"/>
      <c r="CI33" s="1"/>
      <c r="CJ33" s="20" t="s">
        <v>256</v>
      </c>
      <c r="CK33" s="20" t="s">
        <v>342</v>
      </c>
      <c r="CL33" s="20"/>
      <c r="CM33" s="20" t="s">
        <v>347</v>
      </c>
      <c r="CN33" s="1"/>
      <c r="CO33" s="1"/>
      <c r="CP33" s="20" t="s">
        <v>256</v>
      </c>
      <c r="CQ33" s="20" t="s">
        <v>342</v>
      </c>
      <c r="CR33" s="20"/>
      <c r="CS33" s="20" t="s">
        <v>347</v>
      </c>
      <c r="CT33" s="1"/>
      <c r="CU33" s="1"/>
      <c r="CV33" s="20" t="s">
        <v>256</v>
      </c>
      <c r="CW33" s="20" t="s">
        <v>342</v>
      </c>
      <c r="CX33" s="20"/>
      <c r="CY33" s="20" t="s">
        <v>347</v>
      </c>
      <c r="CZ33" s="1"/>
      <c r="DA33" s="1"/>
      <c r="DB33" s="20" t="s">
        <v>256</v>
      </c>
      <c r="DC33" s="20" t="s">
        <v>342</v>
      </c>
      <c r="DD33" s="20"/>
      <c r="DE33" s="20" t="s">
        <v>347</v>
      </c>
      <c r="DF33" s="1"/>
      <c r="DG33" s="1"/>
      <c r="DH33" s="20" t="s">
        <v>256</v>
      </c>
      <c r="DI33" s="20" t="s">
        <v>342</v>
      </c>
      <c r="DJ33" s="20"/>
      <c r="DK33" s="20" t="s">
        <v>347</v>
      </c>
      <c r="DL33" s="1"/>
      <c r="DM33" s="1"/>
      <c r="DN33" s="20" t="s">
        <v>256</v>
      </c>
      <c r="DO33" s="20" t="s">
        <v>342</v>
      </c>
      <c r="DP33" s="20"/>
      <c r="DQ33" s="20" t="s">
        <v>347</v>
      </c>
      <c r="DR33" s="1"/>
      <c r="DS33" s="1"/>
      <c r="DT33" s="20" t="s">
        <v>348</v>
      </c>
      <c r="DU33" s="20">
        <v>1</v>
      </c>
      <c r="DV33" s="20" t="s">
        <v>348</v>
      </c>
      <c r="DW33" s="20" t="s">
        <v>360</v>
      </c>
      <c r="DX33" s="20" t="s">
        <v>348</v>
      </c>
      <c r="DY33" s="20" t="s">
        <v>348</v>
      </c>
      <c r="DZ33" s="9">
        <v>0</v>
      </c>
      <c r="EA33" s="20" t="s">
        <v>348</v>
      </c>
      <c r="EB33" s="20" t="s">
        <v>363</v>
      </c>
      <c r="EC33" s="20" t="s">
        <v>328</v>
      </c>
      <c r="ED33" s="20" t="s">
        <v>351</v>
      </c>
      <c r="EE33" s="20"/>
      <c r="EF33" s="20"/>
      <c r="EG33" s="20"/>
    </row>
    <row r="34" spans="1:137" ht="15" customHeight="1" x14ac:dyDescent="0.25">
      <c r="A34" s="26">
        <v>32</v>
      </c>
      <c r="B34" s="27" t="s">
        <v>768</v>
      </c>
      <c r="C34" s="42" t="s">
        <v>769</v>
      </c>
      <c r="D34" s="17" t="s">
        <v>336</v>
      </c>
      <c r="E34" s="18" t="s">
        <v>337</v>
      </c>
      <c r="F34" s="17" t="s">
        <v>338</v>
      </c>
      <c r="G34" s="18" t="s">
        <v>339</v>
      </c>
      <c r="H34" s="17"/>
      <c r="I34" s="17" t="s">
        <v>340</v>
      </c>
      <c r="J34" s="17" t="s">
        <v>341</v>
      </c>
      <c r="K34" s="17"/>
      <c r="L34" s="17"/>
      <c r="M34" s="19">
        <v>0</v>
      </c>
      <c r="N34" s="17" t="s">
        <v>328</v>
      </c>
      <c r="O34" s="17">
        <v>0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20"/>
      <c r="AM34" s="20"/>
      <c r="AN34" s="20" t="s">
        <v>211</v>
      </c>
      <c r="AO34" s="20" t="s">
        <v>342</v>
      </c>
      <c r="AP34" s="20"/>
      <c r="AQ34" s="20" t="s">
        <v>343</v>
      </c>
      <c r="AR34" s="1"/>
      <c r="AS34" s="1"/>
      <c r="AT34" s="20" t="s">
        <v>255</v>
      </c>
      <c r="AU34" s="20" t="s">
        <v>342</v>
      </c>
      <c r="AV34" s="20"/>
      <c r="AW34" s="20" t="s">
        <v>344</v>
      </c>
      <c r="AX34" s="1"/>
      <c r="AY34" s="1"/>
      <c r="AZ34" s="20" t="s">
        <v>257</v>
      </c>
      <c r="BA34" s="20" t="s">
        <v>342</v>
      </c>
      <c r="BB34" s="20"/>
      <c r="BC34" s="20" t="s">
        <v>343</v>
      </c>
      <c r="BD34" s="1"/>
      <c r="BE34" s="1"/>
      <c r="BF34" s="20" t="s">
        <v>237</v>
      </c>
      <c r="BG34" s="20" t="s">
        <v>342</v>
      </c>
      <c r="BH34" s="20"/>
      <c r="BI34" s="20" t="s">
        <v>343</v>
      </c>
      <c r="BJ34" s="1"/>
      <c r="BK34" s="1"/>
      <c r="BL34" s="20" t="s">
        <v>258</v>
      </c>
      <c r="BM34" s="20" t="s">
        <v>345</v>
      </c>
      <c r="BN34" s="20" t="s">
        <v>346</v>
      </c>
      <c r="BO34" s="20" t="s">
        <v>343</v>
      </c>
      <c r="BP34" s="1">
        <v>39951</v>
      </c>
      <c r="BQ34" s="1">
        <v>42142</v>
      </c>
      <c r="BR34" s="20" t="s">
        <v>258</v>
      </c>
      <c r="BS34" s="20" t="s">
        <v>342</v>
      </c>
      <c r="BT34" s="20"/>
      <c r="BU34" s="20" t="s">
        <v>343</v>
      </c>
      <c r="BV34" s="1"/>
      <c r="BW34" s="1"/>
      <c r="BX34" s="20" t="s">
        <v>256</v>
      </c>
      <c r="BY34" s="20" t="s">
        <v>345</v>
      </c>
      <c r="BZ34" s="20" t="s">
        <v>346</v>
      </c>
      <c r="CA34" s="20" t="s">
        <v>347</v>
      </c>
      <c r="CB34" s="1"/>
      <c r="CC34" s="1"/>
      <c r="CD34" s="20" t="s">
        <v>256</v>
      </c>
      <c r="CE34" s="20" t="s">
        <v>342</v>
      </c>
      <c r="CF34" s="20"/>
      <c r="CG34" s="20" t="s">
        <v>347</v>
      </c>
      <c r="CH34" s="1"/>
      <c r="CI34" s="1"/>
      <c r="CJ34" s="20" t="s">
        <v>256</v>
      </c>
      <c r="CK34" s="20" t="s">
        <v>342</v>
      </c>
      <c r="CL34" s="20"/>
      <c r="CM34" s="20" t="s">
        <v>347</v>
      </c>
      <c r="CN34" s="1"/>
      <c r="CO34" s="1"/>
      <c r="CP34" s="20" t="s">
        <v>256</v>
      </c>
      <c r="CQ34" s="20" t="s">
        <v>342</v>
      </c>
      <c r="CR34" s="20"/>
      <c r="CS34" s="20" t="s">
        <v>347</v>
      </c>
      <c r="CT34" s="1"/>
      <c r="CU34" s="1"/>
      <c r="CV34" s="20" t="s">
        <v>256</v>
      </c>
      <c r="CW34" s="20" t="s">
        <v>342</v>
      </c>
      <c r="CX34" s="20"/>
      <c r="CY34" s="20" t="s">
        <v>347</v>
      </c>
      <c r="CZ34" s="1"/>
      <c r="DA34" s="1"/>
      <c r="DB34" s="20" t="s">
        <v>256</v>
      </c>
      <c r="DC34" s="20" t="s">
        <v>342</v>
      </c>
      <c r="DD34" s="20"/>
      <c r="DE34" s="20" t="s">
        <v>347</v>
      </c>
      <c r="DF34" s="1"/>
      <c r="DG34" s="1"/>
      <c r="DH34" s="20" t="s">
        <v>256</v>
      </c>
      <c r="DI34" s="20" t="s">
        <v>342</v>
      </c>
      <c r="DJ34" s="20"/>
      <c r="DK34" s="20" t="s">
        <v>347</v>
      </c>
      <c r="DL34" s="1"/>
      <c r="DM34" s="1"/>
      <c r="DN34" s="20" t="s">
        <v>256</v>
      </c>
      <c r="DO34" s="20" t="s">
        <v>342</v>
      </c>
      <c r="DP34" s="20"/>
      <c r="DQ34" s="20" t="s">
        <v>347</v>
      </c>
      <c r="DR34" s="1"/>
      <c r="DS34" s="1"/>
      <c r="DT34" s="20" t="s">
        <v>348</v>
      </c>
      <c r="DU34" s="20">
        <v>1</v>
      </c>
      <c r="DV34" s="20" t="s">
        <v>348</v>
      </c>
      <c r="DW34" s="20" t="s">
        <v>349</v>
      </c>
      <c r="DX34" s="20" t="s">
        <v>348</v>
      </c>
      <c r="DY34" s="20" t="s">
        <v>348</v>
      </c>
      <c r="DZ34" s="9">
        <v>0</v>
      </c>
      <c r="EA34" s="20" t="s">
        <v>348</v>
      </c>
      <c r="EB34" s="20" t="s">
        <v>350</v>
      </c>
      <c r="EC34" s="20" t="s">
        <v>328</v>
      </c>
      <c r="ED34" s="20" t="s">
        <v>351</v>
      </c>
      <c r="EE34" s="20"/>
      <c r="EF34" s="20"/>
      <c r="EG34" s="20"/>
    </row>
    <row r="35" spans="1:137" ht="15" customHeight="1" x14ac:dyDescent="0.25">
      <c r="A35" s="26">
        <v>33</v>
      </c>
      <c r="B35" s="27" t="s">
        <v>773</v>
      </c>
      <c r="C35" s="42" t="s">
        <v>774</v>
      </c>
      <c r="D35" s="17" t="s">
        <v>336</v>
      </c>
      <c r="E35" s="18" t="s">
        <v>352</v>
      </c>
      <c r="F35" s="17" t="s">
        <v>338</v>
      </c>
      <c r="G35" s="18" t="s">
        <v>339</v>
      </c>
      <c r="H35" s="17"/>
      <c r="I35" s="17" t="s">
        <v>340</v>
      </c>
      <c r="J35" s="17" t="s">
        <v>369</v>
      </c>
      <c r="K35" s="17"/>
      <c r="L35" s="17"/>
      <c r="M35" s="19">
        <v>0</v>
      </c>
      <c r="N35" s="17" t="s">
        <v>328</v>
      </c>
      <c r="O35" s="17">
        <v>0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20"/>
      <c r="AM35" s="20"/>
      <c r="AN35" s="20" t="s">
        <v>211</v>
      </c>
      <c r="AO35" s="20" t="s">
        <v>342</v>
      </c>
      <c r="AP35" s="20"/>
      <c r="AQ35" s="20" t="s">
        <v>343</v>
      </c>
      <c r="AR35" s="1"/>
      <c r="AS35" s="1"/>
      <c r="AT35" s="20" t="s">
        <v>255</v>
      </c>
      <c r="AU35" s="20" t="s">
        <v>353</v>
      </c>
      <c r="AV35" s="20"/>
      <c r="AW35" s="20" t="s">
        <v>344</v>
      </c>
      <c r="AX35" s="1"/>
      <c r="AY35" s="1"/>
      <c r="AZ35" s="20" t="s">
        <v>257</v>
      </c>
      <c r="BA35" s="20" t="s">
        <v>342</v>
      </c>
      <c r="BB35" s="20"/>
      <c r="BC35" s="20" t="s">
        <v>343</v>
      </c>
      <c r="BD35" s="1"/>
      <c r="BE35" s="1"/>
      <c r="BF35" s="20" t="s">
        <v>237</v>
      </c>
      <c r="BG35" s="20" t="s">
        <v>353</v>
      </c>
      <c r="BH35" s="20"/>
      <c r="BI35" s="20" t="s">
        <v>343</v>
      </c>
      <c r="BJ35" s="1"/>
      <c r="BK35" s="1"/>
      <c r="BL35" s="20" t="s">
        <v>258</v>
      </c>
      <c r="BM35" s="20" t="s">
        <v>353</v>
      </c>
      <c r="BN35" s="20"/>
      <c r="BO35" s="20" t="s">
        <v>343</v>
      </c>
      <c r="BP35" s="1"/>
      <c r="BQ35" s="1"/>
      <c r="BR35" s="20" t="s">
        <v>258</v>
      </c>
      <c r="BS35" s="20" t="s">
        <v>342</v>
      </c>
      <c r="BT35" s="20"/>
      <c r="BU35" s="20" t="s">
        <v>343</v>
      </c>
      <c r="BV35" s="1"/>
      <c r="BW35" s="1"/>
      <c r="BX35" s="20" t="s">
        <v>256</v>
      </c>
      <c r="BY35" s="20" t="s">
        <v>345</v>
      </c>
      <c r="BZ35" s="20" t="s">
        <v>346</v>
      </c>
      <c r="CA35" s="20" t="s">
        <v>347</v>
      </c>
      <c r="CB35" s="1">
        <v>41408</v>
      </c>
      <c r="CC35" s="1">
        <v>47252</v>
      </c>
      <c r="CD35" s="20" t="s">
        <v>256</v>
      </c>
      <c r="CE35" s="20" t="s">
        <v>342</v>
      </c>
      <c r="CF35" s="20"/>
      <c r="CG35" s="20" t="s">
        <v>347</v>
      </c>
      <c r="CH35" s="1"/>
      <c r="CI35" s="1"/>
      <c r="CJ35" s="20" t="s">
        <v>256</v>
      </c>
      <c r="CK35" s="20" t="s">
        <v>342</v>
      </c>
      <c r="CL35" s="20"/>
      <c r="CM35" s="20" t="s">
        <v>347</v>
      </c>
      <c r="CN35" s="1"/>
      <c r="CO35" s="1"/>
      <c r="CP35" s="20" t="s">
        <v>256</v>
      </c>
      <c r="CQ35" s="20" t="s">
        <v>342</v>
      </c>
      <c r="CR35" s="20"/>
      <c r="CS35" s="20" t="s">
        <v>347</v>
      </c>
      <c r="CT35" s="1"/>
      <c r="CU35" s="1"/>
      <c r="CV35" s="20" t="s">
        <v>256</v>
      </c>
      <c r="CW35" s="20" t="s">
        <v>342</v>
      </c>
      <c r="CX35" s="20"/>
      <c r="CY35" s="20" t="s">
        <v>347</v>
      </c>
      <c r="CZ35" s="1"/>
      <c r="DA35" s="1"/>
      <c r="DB35" s="20" t="s">
        <v>256</v>
      </c>
      <c r="DC35" s="20" t="s">
        <v>342</v>
      </c>
      <c r="DD35" s="20"/>
      <c r="DE35" s="20" t="s">
        <v>347</v>
      </c>
      <c r="DF35" s="1"/>
      <c r="DG35" s="1"/>
      <c r="DH35" s="20" t="s">
        <v>256</v>
      </c>
      <c r="DI35" s="20" t="s">
        <v>342</v>
      </c>
      <c r="DJ35" s="20"/>
      <c r="DK35" s="20" t="s">
        <v>347</v>
      </c>
      <c r="DL35" s="1"/>
      <c r="DM35" s="1"/>
      <c r="DN35" s="20" t="s">
        <v>256</v>
      </c>
      <c r="DO35" s="20" t="s">
        <v>342</v>
      </c>
      <c r="DP35" s="20"/>
      <c r="DQ35" s="20" t="s">
        <v>347</v>
      </c>
      <c r="DR35" s="1"/>
      <c r="DS35" s="1"/>
      <c r="DT35" s="20" t="s">
        <v>348</v>
      </c>
      <c r="DU35" s="20">
        <v>1</v>
      </c>
      <c r="DV35" s="20" t="s">
        <v>348</v>
      </c>
      <c r="DW35" s="20" t="s">
        <v>349</v>
      </c>
      <c r="DX35" s="20" t="s">
        <v>348</v>
      </c>
      <c r="DY35" s="20" t="s">
        <v>348</v>
      </c>
      <c r="DZ35" s="9">
        <v>0</v>
      </c>
      <c r="EA35" s="20" t="s">
        <v>348</v>
      </c>
      <c r="EB35" s="20" t="s">
        <v>350</v>
      </c>
      <c r="EC35" s="20" t="s">
        <v>328</v>
      </c>
      <c r="ED35" s="20" t="s">
        <v>351</v>
      </c>
      <c r="EE35" s="20"/>
      <c r="EF35" s="20"/>
      <c r="EG35" s="20"/>
    </row>
    <row r="36" spans="1:137" ht="15" customHeight="1" x14ac:dyDescent="0.25">
      <c r="A36" s="26">
        <v>34</v>
      </c>
      <c r="B36" s="27" t="s">
        <v>778</v>
      </c>
      <c r="C36" s="42" t="s">
        <v>779</v>
      </c>
      <c r="D36" s="17" t="s">
        <v>336</v>
      </c>
      <c r="E36" s="18" t="s">
        <v>352</v>
      </c>
      <c r="F36" s="17" t="s">
        <v>338</v>
      </c>
      <c r="G36" s="18" t="s">
        <v>419</v>
      </c>
      <c r="H36" s="17"/>
      <c r="I36" s="17" t="s">
        <v>340</v>
      </c>
      <c r="J36" s="17" t="s">
        <v>341</v>
      </c>
      <c r="K36" s="17"/>
      <c r="L36" s="17"/>
      <c r="M36" s="19">
        <v>0</v>
      </c>
      <c r="N36" s="17" t="s">
        <v>328</v>
      </c>
      <c r="O36" s="17">
        <v>0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20"/>
      <c r="AM36" s="20"/>
      <c r="AN36" s="20" t="s">
        <v>211</v>
      </c>
      <c r="AO36" s="20" t="s">
        <v>342</v>
      </c>
      <c r="AP36" s="20"/>
      <c r="AQ36" s="20" t="s">
        <v>343</v>
      </c>
      <c r="AR36" s="1"/>
      <c r="AS36" s="1"/>
      <c r="AT36" s="20" t="s">
        <v>255</v>
      </c>
      <c r="AU36" s="20" t="s">
        <v>342</v>
      </c>
      <c r="AV36" s="20"/>
      <c r="AW36" s="20" t="s">
        <v>344</v>
      </c>
      <c r="AX36" s="1"/>
      <c r="AY36" s="1"/>
      <c r="AZ36" s="20" t="s">
        <v>257</v>
      </c>
      <c r="BA36" s="20" t="s">
        <v>342</v>
      </c>
      <c r="BB36" s="20"/>
      <c r="BC36" s="20" t="s">
        <v>343</v>
      </c>
      <c r="BD36" s="1"/>
      <c r="BE36" s="1"/>
      <c r="BF36" s="20" t="s">
        <v>237</v>
      </c>
      <c r="BG36" s="20" t="s">
        <v>342</v>
      </c>
      <c r="BH36" s="20"/>
      <c r="BI36" s="20" t="s">
        <v>343</v>
      </c>
      <c r="BJ36" s="1"/>
      <c r="BK36" s="1"/>
      <c r="BL36" s="20" t="s">
        <v>258</v>
      </c>
      <c r="BM36" s="20" t="s">
        <v>345</v>
      </c>
      <c r="BN36" s="20" t="s">
        <v>346</v>
      </c>
      <c r="BO36" s="20" t="s">
        <v>343</v>
      </c>
      <c r="BP36" s="1">
        <v>41556</v>
      </c>
      <c r="BQ36" s="1">
        <v>43542</v>
      </c>
      <c r="BR36" s="20" t="s">
        <v>258</v>
      </c>
      <c r="BS36" s="20" t="s">
        <v>342</v>
      </c>
      <c r="BT36" s="20"/>
      <c r="BU36" s="20" t="s">
        <v>343</v>
      </c>
      <c r="BV36" s="1"/>
      <c r="BW36" s="1"/>
      <c r="BX36" s="20" t="s">
        <v>256</v>
      </c>
      <c r="BY36" s="20" t="s">
        <v>345</v>
      </c>
      <c r="BZ36" s="20" t="s">
        <v>346</v>
      </c>
      <c r="CA36" s="20" t="s">
        <v>347</v>
      </c>
      <c r="CB36" s="1"/>
      <c r="CC36" s="1"/>
      <c r="CD36" s="20" t="s">
        <v>256</v>
      </c>
      <c r="CE36" s="20" t="s">
        <v>342</v>
      </c>
      <c r="CF36" s="20"/>
      <c r="CG36" s="20" t="s">
        <v>347</v>
      </c>
      <c r="CH36" s="1"/>
      <c r="CI36" s="1"/>
      <c r="CJ36" s="20" t="s">
        <v>256</v>
      </c>
      <c r="CK36" s="20" t="s">
        <v>342</v>
      </c>
      <c r="CL36" s="20"/>
      <c r="CM36" s="20" t="s">
        <v>347</v>
      </c>
      <c r="CN36" s="1"/>
      <c r="CO36" s="1"/>
      <c r="CP36" s="20" t="s">
        <v>256</v>
      </c>
      <c r="CQ36" s="20" t="s">
        <v>342</v>
      </c>
      <c r="CR36" s="20"/>
      <c r="CS36" s="20" t="s">
        <v>347</v>
      </c>
      <c r="CT36" s="1"/>
      <c r="CU36" s="1"/>
      <c r="CV36" s="20" t="s">
        <v>256</v>
      </c>
      <c r="CW36" s="20" t="s">
        <v>342</v>
      </c>
      <c r="CX36" s="20"/>
      <c r="CY36" s="20" t="s">
        <v>347</v>
      </c>
      <c r="CZ36" s="1"/>
      <c r="DA36" s="1"/>
      <c r="DB36" s="20" t="s">
        <v>256</v>
      </c>
      <c r="DC36" s="20" t="s">
        <v>342</v>
      </c>
      <c r="DD36" s="20"/>
      <c r="DE36" s="20" t="s">
        <v>347</v>
      </c>
      <c r="DF36" s="1"/>
      <c r="DG36" s="1"/>
      <c r="DH36" s="20" t="s">
        <v>256</v>
      </c>
      <c r="DI36" s="20" t="s">
        <v>342</v>
      </c>
      <c r="DJ36" s="20"/>
      <c r="DK36" s="20" t="s">
        <v>347</v>
      </c>
      <c r="DL36" s="1"/>
      <c r="DM36" s="1"/>
      <c r="DN36" s="20" t="s">
        <v>256</v>
      </c>
      <c r="DO36" s="20" t="s">
        <v>342</v>
      </c>
      <c r="DP36" s="20"/>
      <c r="DQ36" s="20" t="s">
        <v>347</v>
      </c>
      <c r="DR36" s="1"/>
      <c r="DS36" s="1"/>
      <c r="DT36" s="20" t="s">
        <v>348</v>
      </c>
      <c r="DU36" s="20">
        <v>1</v>
      </c>
      <c r="DV36" s="20" t="s">
        <v>348</v>
      </c>
      <c r="DW36" s="20" t="s">
        <v>349</v>
      </c>
      <c r="DX36" s="20" t="s">
        <v>348</v>
      </c>
      <c r="DY36" s="20" t="s">
        <v>348</v>
      </c>
      <c r="DZ36" s="9">
        <v>0</v>
      </c>
      <c r="EA36" s="20" t="s">
        <v>348</v>
      </c>
      <c r="EB36" s="20" t="s">
        <v>350</v>
      </c>
      <c r="EC36" s="20" t="s">
        <v>328</v>
      </c>
      <c r="ED36" s="20" t="s">
        <v>351</v>
      </c>
      <c r="EE36" s="20"/>
      <c r="EF36" s="20"/>
      <c r="EG36" s="20"/>
    </row>
    <row r="37" spans="1:137" ht="15" customHeight="1" x14ac:dyDescent="0.25">
      <c r="A37" s="26">
        <v>35</v>
      </c>
      <c r="B37" s="27" t="s">
        <v>783</v>
      </c>
      <c r="C37" s="42" t="s">
        <v>784</v>
      </c>
      <c r="D37" s="17" t="s">
        <v>336</v>
      </c>
      <c r="E37" s="18" t="s">
        <v>337</v>
      </c>
      <c r="F37" s="17" t="s">
        <v>338</v>
      </c>
      <c r="G37" s="18" t="s">
        <v>339</v>
      </c>
      <c r="H37" s="17"/>
      <c r="I37" s="17" t="s">
        <v>340</v>
      </c>
      <c r="J37" s="17" t="s">
        <v>369</v>
      </c>
      <c r="K37" s="17"/>
      <c r="L37" s="17"/>
      <c r="M37" s="19">
        <v>0</v>
      </c>
      <c r="N37" s="17" t="s">
        <v>328</v>
      </c>
      <c r="O37" s="17">
        <v>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20"/>
      <c r="AM37" s="20"/>
      <c r="AN37" s="20" t="s">
        <v>211</v>
      </c>
      <c r="AO37" s="20" t="s">
        <v>342</v>
      </c>
      <c r="AP37" s="20"/>
      <c r="AQ37" s="20" t="s">
        <v>343</v>
      </c>
      <c r="AR37" s="1"/>
      <c r="AS37" s="1"/>
      <c r="AT37" s="20" t="s">
        <v>255</v>
      </c>
      <c r="AU37" s="20" t="s">
        <v>342</v>
      </c>
      <c r="AV37" s="20"/>
      <c r="AW37" s="20" t="s">
        <v>344</v>
      </c>
      <c r="AX37" s="1"/>
      <c r="AY37" s="1"/>
      <c r="AZ37" s="20" t="s">
        <v>257</v>
      </c>
      <c r="BA37" s="20" t="s">
        <v>342</v>
      </c>
      <c r="BB37" s="20"/>
      <c r="BC37" s="20" t="s">
        <v>343</v>
      </c>
      <c r="BD37" s="1"/>
      <c r="BE37" s="1"/>
      <c r="BF37" s="20" t="s">
        <v>237</v>
      </c>
      <c r="BG37" s="20" t="s">
        <v>342</v>
      </c>
      <c r="BH37" s="20"/>
      <c r="BI37" s="20" t="s">
        <v>343</v>
      </c>
      <c r="BJ37" s="1"/>
      <c r="BK37" s="1"/>
      <c r="BL37" s="20" t="s">
        <v>258</v>
      </c>
      <c r="BM37" s="20" t="s">
        <v>353</v>
      </c>
      <c r="BN37" s="20"/>
      <c r="BO37" s="20" t="s">
        <v>343</v>
      </c>
      <c r="BP37" s="1"/>
      <c r="BQ37" s="1"/>
      <c r="BR37" s="20" t="s">
        <v>258</v>
      </c>
      <c r="BS37" s="20" t="s">
        <v>342</v>
      </c>
      <c r="BT37" s="20"/>
      <c r="BU37" s="20" t="s">
        <v>343</v>
      </c>
      <c r="BV37" s="1"/>
      <c r="BW37" s="1"/>
      <c r="BX37" s="20" t="s">
        <v>256</v>
      </c>
      <c r="BY37" s="20" t="s">
        <v>345</v>
      </c>
      <c r="BZ37" s="20" t="s">
        <v>346</v>
      </c>
      <c r="CA37" s="20" t="s">
        <v>347</v>
      </c>
      <c r="CB37" s="1"/>
      <c r="CC37" s="1"/>
      <c r="CD37" s="20" t="s">
        <v>256</v>
      </c>
      <c r="CE37" s="20" t="s">
        <v>342</v>
      </c>
      <c r="CF37" s="20"/>
      <c r="CG37" s="20" t="s">
        <v>347</v>
      </c>
      <c r="CH37" s="1"/>
      <c r="CI37" s="1"/>
      <c r="CJ37" s="20" t="s">
        <v>256</v>
      </c>
      <c r="CK37" s="20" t="s">
        <v>342</v>
      </c>
      <c r="CL37" s="20"/>
      <c r="CM37" s="20" t="s">
        <v>347</v>
      </c>
      <c r="CN37" s="1"/>
      <c r="CO37" s="1"/>
      <c r="CP37" s="20" t="s">
        <v>256</v>
      </c>
      <c r="CQ37" s="20" t="s">
        <v>342</v>
      </c>
      <c r="CR37" s="20"/>
      <c r="CS37" s="20" t="s">
        <v>347</v>
      </c>
      <c r="CT37" s="1"/>
      <c r="CU37" s="1"/>
      <c r="CV37" s="20" t="s">
        <v>256</v>
      </c>
      <c r="CW37" s="20" t="s">
        <v>342</v>
      </c>
      <c r="CX37" s="20"/>
      <c r="CY37" s="20" t="s">
        <v>347</v>
      </c>
      <c r="CZ37" s="1"/>
      <c r="DA37" s="1"/>
      <c r="DB37" s="20" t="s">
        <v>256</v>
      </c>
      <c r="DC37" s="20" t="s">
        <v>342</v>
      </c>
      <c r="DD37" s="20"/>
      <c r="DE37" s="20" t="s">
        <v>347</v>
      </c>
      <c r="DF37" s="1"/>
      <c r="DG37" s="1"/>
      <c r="DH37" s="20" t="s">
        <v>256</v>
      </c>
      <c r="DI37" s="20" t="s">
        <v>342</v>
      </c>
      <c r="DJ37" s="20"/>
      <c r="DK37" s="20" t="s">
        <v>347</v>
      </c>
      <c r="DL37" s="1"/>
      <c r="DM37" s="1"/>
      <c r="DN37" s="20" t="s">
        <v>256</v>
      </c>
      <c r="DO37" s="20" t="s">
        <v>342</v>
      </c>
      <c r="DP37" s="20"/>
      <c r="DQ37" s="20" t="s">
        <v>347</v>
      </c>
      <c r="DR37" s="1"/>
      <c r="DS37" s="1"/>
      <c r="DT37" s="20" t="s">
        <v>348</v>
      </c>
      <c r="DU37" s="20">
        <v>1</v>
      </c>
      <c r="DV37" s="20" t="s">
        <v>348</v>
      </c>
      <c r="DW37" s="20" t="s">
        <v>349</v>
      </c>
      <c r="DX37" s="20" t="s">
        <v>348</v>
      </c>
      <c r="DY37" s="20" t="s">
        <v>348</v>
      </c>
      <c r="DZ37" s="9">
        <v>0</v>
      </c>
      <c r="EA37" s="20" t="s">
        <v>348</v>
      </c>
      <c r="EB37" s="20" t="s">
        <v>350</v>
      </c>
      <c r="EC37" s="20" t="s">
        <v>328</v>
      </c>
      <c r="ED37" s="20" t="s">
        <v>351</v>
      </c>
      <c r="EE37" s="20"/>
      <c r="EF37" s="20"/>
      <c r="EG37" s="20"/>
    </row>
    <row r="38" spans="1:137" ht="15" customHeight="1" x14ac:dyDescent="0.25">
      <c r="A38" s="26">
        <v>36</v>
      </c>
      <c r="B38" s="27" t="s">
        <v>788</v>
      </c>
      <c r="C38" s="42" t="s">
        <v>789</v>
      </c>
      <c r="D38" s="17" t="s">
        <v>336</v>
      </c>
      <c r="E38" s="18" t="s">
        <v>352</v>
      </c>
      <c r="F38" s="17" t="s">
        <v>338</v>
      </c>
      <c r="G38" s="18" t="s">
        <v>339</v>
      </c>
      <c r="H38" s="17"/>
      <c r="I38" s="17" t="s">
        <v>340</v>
      </c>
      <c r="J38" s="17" t="s">
        <v>369</v>
      </c>
      <c r="K38" s="17"/>
      <c r="L38" s="17"/>
      <c r="M38" s="19">
        <v>685.9</v>
      </c>
      <c r="N38" s="17" t="s">
        <v>328</v>
      </c>
      <c r="O38" s="17">
        <v>0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20"/>
      <c r="AM38" s="20"/>
      <c r="AN38" s="20" t="s">
        <v>211</v>
      </c>
      <c r="AO38" s="20" t="s">
        <v>342</v>
      </c>
      <c r="AP38" s="20"/>
      <c r="AQ38" s="20" t="s">
        <v>343</v>
      </c>
      <c r="AR38" s="1"/>
      <c r="AS38" s="1"/>
      <c r="AT38" s="20" t="s">
        <v>255</v>
      </c>
      <c r="AU38" s="20" t="s">
        <v>353</v>
      </c>
      <c r="AV38" s="20"/>
      <c r="AW38" s="20" t="s">
        <v>344</v>
      </c>
      <c r="AX38" s="1"/>
      <c r="AY38" s="1"/>
      <c r="AZ38" s="20" t="s">
        <v>257</v>
      </c>
      <c r="BA38" s="20" t="s">
        <v>342</v>
      </c>
      <c r="BB38" s="20"/>
      <c r="BC38" s="20" t="s">
        <v>343</v>
      </c>
      <c r="BD38" s="1"/>
      <c r="BE38" s="1"/>
      <c r="BF38" s="20" t="s">
        <v>237</v>
      </c>
      <c r="BG38" s="20" t="s">
        <v>353</v>
      </c>
      <c r="BH38" s="20"/>
      <c r="BI38" s="20" t="s">
        <v>343</v>
      </c>
      <c r="BJ38" s="1"/>
      <c r="BK38" s="1"/>
      <c r="BL38" s="20" t="s">
        <v>258</v>
      </c>
      <c r="BM38" s="20" t="s">
        <v>353</v>
      </c>
      <c r="BN38" s="20"/>
      <c r="BO38" s="20" t="s">
        <v>343</v>
      </c>
      <c r="BP38" s="1"/>
      <c r="BQ38" s="1"/>
      <c r="BR38" s="20" t="s">
        <v>258</v>
      </c>
      <c r="BS38" s="20" t="s">
        <v>342</v>
      </c>
      <c r="BT38" s="20"/>
      <c r="BU38" s="20" t="s">
        <v>343</v>
      </c>
      <c r="BV38" s="1"/>
      <c r="BW38" s="1"/>
      <c r="BX38" s="20" t="s">
        <v>256</v>
      </c>
      <c r="BY38" s="20" t="s">
        <v>345</v>
      </c>
      <c r="BZ38" s="20" t="s">
        <v>346</v>
      </c>
      <c r="CA38" s="20" t="s">
        <v>347</v>
      </c>
      <c r="CB38" s="1">
        <v>41389</v>
      </c>
      <c r="CC38" s="1">
        <v>47233</v>
      </c>
      <c r="CD38" s="20" t="s">
        <v>256</v>
      </c>
      <c r="CE38" s="20" t="s">
        <v>342</v>
      </c>
      <c r="CF38" s="20"/>
      <c r="CG38" s="20" t="s">
        <v>347</v>
      </c>
      <c r="CH38" s="1"/>
      <c r="CI38" s="1"/>
      <c r="CJ38" s="20" t="s">
        <v>256</v>
      </c>
      <c r="CK38" s="20" t="s">
        <v>342</v>
      </c>
      <c r="CL38" s="20"/>
      <c r="CM38" s="20" t="s">
        <v>347</v>
      </c>
      <c r="CN38" s="1"/>
      <c r="CO38" s="1"/>
      <c r="CP38" s="20" t="s">
        <v>256</v>
      </c>
      <c r="CQ38" s="20" t="s">
        <v>342</v>
      </c>
      <c r="CR38" s="20"/>
      <c r="CS38" s="20" t="s">
        <v>347</v>
      </c>
      <c r="CT38" s="1"/>
      <c r="CU38" s="1"/>
      <c r="CV38" s="20" t="s">
        <v>256</v>
      </c>
      <c r="CW38" s="20" t="s">
        <v>342</v>
      </c>
      <c r="CX38" s="20"/>
      <c r="CY38" s="20" t="s">
        <v>347</v>
      </c>
      <c r="CZ38" s="1"/>
      <c r="DA38" s="1"/>
      <c r="DB38" s="20" t="s">
        <v>256</v>
      </c>
      <c r="DC38" s="20" t="s">
        <v>342</v>
      </c>
      <c r="DD38" s="20"/>
      <c r="DE38" s="20" t="s">
        <v>347</v>
      </c>
      <c r="DF38" s="1"/>
      <c r="DG38" s="1"/>
      <c r="DH38" s="20" t="s">
        <v>256</v>
      </c>
      <c r="DI38" s="20" t="s">
        <v>342</v>
      </c>
      <c r="DJ38" s="20"/>
      <c r="DK38" s="20" t="s">
        <v>347</v>
      </c>
      <c r="DL38" s="1"/>
      <c r="DM38" s="1"/>
      <c r="DN38" s="20" t="s">
        <v>256</v>
      </c>
      <c r="DO38" s="20" t="s">
        <v>342</v>
      </c>
      <c r="DP38" s="20"/>
      <c r="DQ38" s="20" t="s">
        <v>347</v>
      </c>
      <c r="DR38" s="1"/>
      <c r="DS38" s="1"/>
      <c r="DT38" s="20" t="s">
        <v>348</v>
      </c>
      <c r="DU38" s="20">
        <v>1</v>
      </c>
      <c r="DV38" s="20" t="s">
        <v>348</v>
      </c>
      <c r="DW38" s="20" t="s">
        <v>349</v>
      </c>
      <c r="DX38" s="20" t="s">
        <v>348</v>
      </c>
      <c r="DY38" s="20" t="s">
        <v>348</v>
      </c>
      <c r="DZ38" s="9">
        <v>0</v>
      </c>
      <c r="EA38" s="20" t="s">
        <v>348</v>
      </c>
      <c r="EB38" s="20" t="s">
        <v>350</v>
      </c>
      <c r="EC38" s="20" t="s">
        <v>328</v>
      </c>
      <c r="ED38" s="20" t="s">
        <v>351</v>
      </c>
      <c r="EE38" s="20"/>
      <c r="EF38" s="20"/>
      <c r="EG38" s="20"/>
    </row>
    <row r="39" spans="1:137" ht="15" customHeight="1" x14ac:dyDescent="0.25">
      <c r="A39" s="26">
        <v>37</v>
      </c>
      <c r="B39" s="27" t="s">
        <v>793</v>
      </c>
      <c r="C39" s="42" t="s">
        <v>794</v>
      </c>
      <c r="D39" s="17" t="s">
        <v>336</v>
      </c>
      <c r="E39" s="18" t="s">
        <v>352</v>
      </c>
      <c r="F39" s="17" t="s">
        <v>338</v>
      </c>
      <c r="G39" s="18" t="s">
        <v>339</v>
      </c>
      <c r="H39" s="17"/>
      <c r="I39" s="17" t="s">
        <v>340</v>
      </c>
      <c r="J39" s="17" t="s">
        <v>369</v>
      </c>
      <c r="K39" s="17"/>
      <c r="L39" s="17"/>
      <c r="M39" s="19">
        <v>946.6</v>
      </c>
      <c r="N39" s="17" t="s">
        <v>328</v>
      </c>
      <c r="O39" s="17">
        <v>0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20"/>
      <c r="AM39" s="20"/>
      <c r="AN39" s="20" t="s">
        <v>211</v>
      </c>
      <c r="AO39" s="20" t="s">
        <v>342</v>
      </c>
      <c r="AP39" s="20"/>
      <c r="AQ39" s="20" t="s">
        <v>343</v>
      </c>
      <c r="AR39" s="1"/>
      <c r="AS39" s="1"/>
      <c r="AT39" s="20" t="s">
        <v>255</v>
      </c>
      <c r="AU39" s="20" t="s">
        <v>353</v>
      </c>
      <c r="AV39" s="20"/>
      <c r="AW39" s="20" t="s">
        <v>344</v>
      </c>
      <c r="AX39" s="1"/>
      <c r="AY39" s="1"/>
      <c r="AZ39" s="20" t="s">
        <v>257</v>
      </c>
      <c r="BA39" s="20" t="s">
        <v>342</v>
      </c>
      <c r="BB39" s="20"/>
      <c r="BC39" s="20" t="s">
        <v>343</v>
      </c>
      <c r="BD39" s="1"/>
      <c r="BE39" s="1"/>
      <c r="BF39" s="20" t="s">
        <v>237</v>
      </c>
      <c r="BG39" s="20" t="s">
        <v>353</v>
      </c>
      <c r="BH39" s="20"/>
      <c r="BI39" s="20" t="s">
        <v>343</v>
      </c>
      <c r="BJ39" s="1"/>
      <c r="BK39" s="1"/>
      <c r="BL39" s="20" t="s">
        <v>258</v>
      </c>
      <c r="BM39" s="20" t="s">
        <v>353</v>
      </c>
      <c r="BN39" s="20"/>
      <c r="BO39" s="20" t="s">
        <v>343</v>
      </c>
      <c r="BP39" s="1"/>
      <c r="BQ39" s="1"/>
      <c r="BR39" s="20" t="s">
        <v>258</v>
      </c>
      <c r="BS39" s="20" t="s">
        <v>342</v>
      </c>
      <c r="BT39" s="20"/>
      <c r="BU39" s="20" t="s">
        <v>343</v>
      </c>
      <c r="BV39" s="1"/>
      <c r="BW39" s="1"/>
      <c r="BX39" s="20" t="s">
        <v>256</v>
      </c>
      <c r="BY39" s="20" t="s">
        <v>345</v>
      </c>
      <c r="BZ39" s="20" t="s">
        <v>346</v>
      </c>
      <c r="CA39" s="20" t="s">
        <v>347</v>
      </c>
      <c r="CB39" s="1">
        <v>41389</v>
      </c>
      <c r="CC39" s="1">
        <v>47233</v>
      </c>
      <c r="CD39" s="20" t="s">
        <v>256</v>
      </c>
      <c r="CE39" s="20" t="s">
        <v>342</v>
      </c>
      <c r="CF39" s="20"/>
      <c r="CG39" s="20" t="s">
        <v>347</v>
      </c>
      <c r="CH39" s="1"/>
      <c r="CI39" s="1"/>
      <c r="CJ39" s="20" t="s">
        <v>256</v>
      </c>
      <c r="CK39" s="20" t="s">
        <v>342</v>
      </c>
      <c r="CL39" s="20"/>
      <c r="CM39" s="20" t="s">
        <v>347</v>
      </c>
      <c r="CN39" s="1"/>
      <c r="CO39" s="1"/>
      <c r="CP39" s="20" t="s">
        <v>256</v>
      </c>
      <c r="CQ39" s="20" t="s">
        <v>342</v>
      </c>
      <c r="CR39" s="20"/>
      <c r="CS39" s="20" t="s">
        <v>347</v>
      </c>
      <c r="CT39" s="1"/>
      <c r="CU39" s="1"/>
      <c r="CV39" s="20" t="s">
        <v>256</v>
      </c>
      <c r="CW39" s="20" t="s">
        <v>342</v>
      </c>
      <c r="CX39" s="20"/>
      <c r="CY39" s="20" t="s">
        <v>347</v>
      </c>
      <c r="CZ39" s="1"/>
      <c r="DA39" s="1"/>
      <c r="DB39" s="20" t="s">
        <v>256</v>
      </c>
      <c r="DC39" s="20" t="s">
        <v>342</v>
      </c>
      <c r="DD39" s="20"/>
      <c r="DE39" s="20" t="s">
        <v>347</v>
      </c>
      <c r="DF39" s="1"/>
      <c r="DG39" s="1"/>
      <c r="DH39" s="20" t="s">
        <v>256</v>
      </c>
      <c r="DI39" s="20" t="s">
        <v>342</v>
      </c>
      <c r="DJ39" s="20"/>
      <c r="DK39" s="20" t="s">
        <v>347</v>
      </c>
      <c r="DL39" s="1"/>
      <c r="DM39" s="1"/>
      <c r="DN39" s="20" t="s">
        <v>256</v>
      </c>
      <c r="DO39" s="20" t="s">
        <v>342</v>
      </c>
      <c r="DP39" s="20"/>
      <c r="DQ39" s="20" t="s">
        <v>347</v>
      </c>
      <c r="DR39" s="1"/>
      <c r="DS39" s="1"/>
      <c r="DT39" s="20" t="s">
        <v>348</v>
      </c>
      <c r="DU39" s="20">
        <v>1</v>
      </c>
      <c r="DV39" s="20" t="s">
        <v>348</v>
      </c>
      <c r="DW39" s="20" t="s">
        <v>349</v>
      </c>
      <c r="DX39" s="20" t="s">
        <v>348</v>
      </c>
      <c r="DY39" s="20" t="s">
        <v>348</v>
      </c>
      <c r="DZ39" s="9">
        <v>0</v>
      </c>
      <c r="EA39" s="20" t="s">
        <v>348</v>
      </c>
      <c r="EB39" s="20" t="s">
        <v>350</v>
      </c>
      <c r="EC39" s="20" t="s">
        <v>328</v>
      </c>
      <c r="ED39" s="20" t="s">
        <v>351</v>
      </c>
      <c r="EE39" s="20"/>
      <c r="EF39" s="20"/>
      <c r="EG39" s="20"/>
    </row>
    <row r="40" spans="1:137" ht="15" customHeight="1" x14ac:dyDescent="0.25">
      <c r="A40" s="26">
        <v>38</v>
      </c>
      <c r="B40" s="27" t="s">
        <v>666</v>
      </c>
      <c r="C40" s="42" t="s">
        <v>586</v>
      </c>
      <c r="D40" s="17" t="s">
        <v>336</v>
      </c>
      <c r="E40" s="18" t="s">
        <v>352</v>
      </c>
      <c r="F40" s="17" t="s">
        <v>338</v>
      </c>
      <c r="G40" s="18" t="s">
        <v>339</v>
      </c>
      <c r="H40" s="17"/>
      <c r="I40" s="17" t="s">
        <v>340</v>
      </c>
      <c r="J40" s="17" t="s">
        <v>341</v>
      </c>
      <c r="K40" s="17"/>
      <c r="L40" s="17"/>
      <c r="M40" s="19">
        <v>653.5</v>
      </c>
      <c r="N40" s="17" t="s">
        <v>328</v>
      </c>
      <c r="O40" s="17">
        <v>0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20"/>
      <c r="AM40" s="20"/>
      <c r="AN40" s="20" t="s">
        <v>211</v>
      </c>
      <c r="AO40" s="20" t="s">
        <v>342</v>
      </c>
      <c r="AP40" s="20"/>
      <c r="AQ40" s="20" t="s">
        <v>343</v>
      </c>
      <c r="AR40" s="1"/>
      <c r="AS40" s="1"/>
      <c r="AT40" s="20" t="s">
        <v>255</v>
      </c>
      <c r="AU40" s="20" t="s">
        <v>353</v>
      </c>
      <c r="AV40" s="20"/>
      <c r="AW40" s="20" t="s">
        <v>344</v>
      </c>
      <c r="AX40" s="1"/>
      <c r="AY40" s="1"/>
      <c r="AZ40" s="20" t="s">
        <v>257</v>
      </c>
      <c r="BA40" s="20" t="s">
        <v>342</v>
      </c>
      <c r="BB40" s="20"/>
      <c r="BC40" s="20" t="s">
        <v>343</v>
      </c>
      <c r="BD40" s="1"/>
      <c r="BE40" s="1"/>
      <c r="BF40" s="20" t="s">
        <v>237</v>
      </c>
      <c r="BG40" s="20" t="s">
        <v>353</v>
      </c>
      <c r="BH40" s="20"/>
      <c r="BI40" s="20" t="s">
        <v>343</v>
      </c>
      <c r="BJ40" s="1"/>
      <c r="BK40" s="1"/>
      <c r="BL40" s="20" t="s">
        <v>258</v>
      </c>
      <c r="BM40" s="20" t="s">
        <v>345</v>
      </c>
      <c r="BN40" s="20" t="s">
        <v>346</v>
      </c>
      <c r="BO40" s="20" t="s">
        <v>343</v>
      </c>
      <c r="BP40" s="1">
        <v>41294</v>
      </c>
      <c r="BQ40" s="1">
        <v>43485</v>
      </c>
      <c r="BR40" s="20" t="s">
        <v>258</v>
      </c>
      <c r="BS40" s="20" t="s">
        <v>342</v>
      </c>
      <c r="BT40" s="20"/>
      <c r="BU40" s="20" t="s">
        <v>343</v>
      </c>
      <c r="BV40" s="1"/>
      <c r="BW40" s="1"/>
      <c r="BX40" s="20" t="s">
        <v>256</v>
      </c>
      <c r="BY40" s="20" t="s">
        <v>345</v>
      </c>
      <c r="BZ40" s="20" t="s">
        <v>346</v>
      </c>
      <c r="CA40" s="20" t="s">
        <v>347</v>
      </c>
      <c r="CB40" s="1">
        <v>42261</v>
      </c>
      <c r="CC40" s="1">
        <v>46644</v>
      </c>
      <c r="CD40" s="20" t="s">
        <v>256</v>
      </c>
      <c r="CE40" s="20" t="s">
        <v>342</v>
      </c>
      <c r="CF40" s="20"/>
      <c r="CG40" s="20" t="s">
        <v>347</v>
      </c>
      <c r="CH40" s="1"/>
      <c r="CI40" s="1"/>
      <c r="CJ40" s="20" t="s">
        <v>256</v>
      </c>
      <c r="CK40" s="20" t="s">
        <v>342</v>
      </c>
      <c r="CL40" s="20"/>
      <c r="CM40" s="20" t="s">
        <v>347</v>
      </c>
      <c r="CN40" s="1"/>
      <c r="CO40" s="1"/>
      <c r="CP40" s="20" t="s">
        <v>256</v>
      </c>
      <c r="CQ40" s="20" t="s">
        <v>342</v>
      </c>
      <c r="CR40" s="20"/>
      <c r="CS40" s="20" t="s">
        <v>347</v>
      </c>
      <c r="CT40" s="1"/>
      <c r="CU40" s="1"/>
      <c r="CV40" s="20" t="s">
        <v>256</v>
      </c>
      <c r="CW40" s="20" t="s">
        <v>342</v>
      </c>
      <c r="CX40" s="20"/>
      <c r="CY40" s="20" t="s">
        <v>347</v>
      </c>
      <c r="CZ40" s="1"/>
      <c r="DA40" s="1"/>
      <c r="DB40" s="20" t="s">
        <v>256</v>
      </c>
      <c r="DC40" s="20" t="s">
        <v>342</v>
      </c>
      <c r="DD40" s="20"/>
      <c r="DE40" s="20" t="s">
        <v>347</v>
      </c>
      <c r="DF40" s="1"/>
      <c r="DG40" s="1"/>
      <c r="DH40" s="20" t="s">
        <v>256</v>
      </c>
      <c r="DI40" s="20" t="s">
        <v>342</v>
      </c>
      <c r="DJ40" s="20"/>
      <c r="DK40" s="20" t="s">
        <v>347</v>
      </c>
      <c r="DL40" s="1"/>
      <c r="DM40" s="1"/>
      <c r="DN40" s="20" t="s">
        <v>256</v>
      </c>
      <c r="DO40" s="20" t="s">
        <v>342</v>
      </c>
      <c r="DP40" s="20"/>
      <c r="DQ40" s="20" t="s">
        <v>347</v>
      </c>
      <c r="DR40" s="1"/>
      <c r="DS40" s="1"/>
      <c r="DT40" s="20" t="s">
        <v>348</v>
      </c>
      <c r="DU40" s="20">
        <v>1</v>
      </c>
      <c r="DV40" s="20" t="s">
        <v>348</v>
      </c>
      <c r="DW40" s="20" t="s">
        <v>349</v>
      </c>
      <c r="DX40" s="20" t="s">
        <v>348</v>
      </c>
      <c r="DY40" s="20" t="s">
        <v>348</v>
      </c>
      <c r="DZ40" s="9">
        <v>0</v>
      </c>
      <c r="EA40" s="20" t="s">
        <v>348</v>
      </c>
      <c r="EB40" s="20" t="s">
        <v>350</v>
      </c>
      <c r="EC40" s="20" t="s">
        <v>328</v>
      </c>
      <c r="ED40" s="20" t="s">
        <v>351</v>
      </c>
      <c r="EE40" s="20"/>
      <c r="EF40" s="20"/>
      <c r="EG40" s="20"/>
    </row>
    <row r="41" spans="1:137" ht="15" customHeight="1" x14ac:dyDescent="0.25">
      <c r="A41" s="26">
        <v>39</v>
      </c>
      <c r="B41" s="27" t="s">
        <v>798</v>
      </c>
      <c r="C41" s="42" t="s">
        <v>799</v>
      </c>
      <c r="D41" s="17" t="s">
        <v>336</v>
      </c>
      <c r="E41" s="18" t="s">
        <v>352</v>
      </c>
      <c r="F41" s="17" t="s">
        <v>338</v>
      </c>
      <c r="G41" s="18" t="s">
        <v>339</v>
      </c>
      <c r="H41" s="17"/>
      <c r="I41" s="17" t="s">
        <v>340</v>
      </c>
      <c r="J41" s="17" t="s">
        <v>341</v>
      </c>
      <c r="K41" s="17"/>
      <c r="L41" s="17"/>
      <c r="M41" s="19">
        <v>756.9</v>
      </c>
      <c r="N41" s="17" t="s">
        <v>328</v>
      </c>
      <c r="O41" s="17">
        <v>0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20"/>
      <c r="AM41" s="20"/>
      <c r="AN41" s="20" t="s">
        <v>211</v>
      </c>
      <c r="AO41" s="20" t="s">
        <v>342</v>
      </c>
      <c r="AP41" s="20"/>
      <c r="AQ41" s="20" t="s">
        <v>343</v>
      </c>
      <c r="AR41" s="1"/>
      <c r="AS41" s="1"/>
      <c r="AT41" s="20" t="s">
        <v>255</v>
      </c>
      <c r="AU41" s="20" t="s">
        <v>353</v>
      </c>
      <c r="AV41" s="20"/>
      <c r="AW41" s="20" t="s">
        <v>344</v>
      </c>
      <c r="AX41" s="1"/>
      <c r="AY41" s="1"/>
      <c r="AZ41" s="20" t="s">
        <v>257</v>
      </c>
      <c r="BA41" s="20" t="s">
        <v>342</v>
      </c>
      <c r="BB41" s="20"/>
      <c r="BC41" s="20" t="s">
        <v>343</v>
      </c>
      <c r="BD41" s="1"/>
      <c r="BE41" s="1"/>
      <c r="BF41" s="20" t="s">
        <v>237</v>
      </c>
      <c r="BG41" s="20" t="s">
        <v>353</v>
      </c>
      <c r="BH41" s="20"/>
      <c r="BI41" s="20" t="s">
        <v>343</v>
      </c>
      <c r="BJ41" s="1"/>
      <c r="BK41" s="1"/>
      <c r="BL41" s="20" t="s">
        <v>258</v>
      </c>
      <c r="BM41" s="20" t="s">
        <v>353</v>
      </c>
      <c r="BN41" s="20"/>
      <c r="BO41" s="20" t="s">
        <v>343</v>
      </c>
      <c r="BP41" s="1"/>
      <c r="BQ41" s="1"/>
      <c r="BR41" s="20" t="s">
        <v>258</v>
      </c>
      <c r="BS41" s="20" t="s">
        <v>342</v>
      </c>
      <c r="BT41" s="20"/>
      <c r="BU41" s="20" t="s">
        <v>343</v>
      </c>
      <c r="BV41" s="1"/>
      <c r="BW41" s="1"/>
      <c r="BX41" s="20" t="s">
        <v>256</v>
      </c>
      <c r="BY41" s="20" t="s">
        <v>345</v>
      </c>
      <c r="BZ41" s="20" t="s">
        <v>346</v>
      </c>
      <c r="CA41" s="20" t="s">
        <v>347</v>
      </c>
      <c r="CB41" s="1"/>
      <c r="CC41" s="1"/>
      <c r="CD41" s="20" t="s">
        <v>256</v>
      </c>
      <c r="CE41" s="20" t="s">
        <v>342</v>
      </c>
      <c r="CF41" s="20"/>
      <c r="CG41" s="20" t="s">
        <v>347</v>
      </c>
      <c r="CH41" s="1"/>
      <c r="CI41" s="1"/>
      <c r="CJ41" s="20" t="s">
        <v>256</v>
      </c>
      <c r="CK41" s="20" t="s">
        <v>342</v>
      </c>
      <c r="CL41" s="20"/>
      <c r="CM41" s="20" t="s">
        <v>347</v>
      </c>
      <c r="CN41" s="1"/>
      <c r="CO41" s="1"/>
      <c r="CP41" s="20" t="s">
        <v>256</v>
      </c>
      <c r="CQ41" s="20" t="s">
        <v>342</v>
      </c>
      <c r="CR41" s="20"/>
      <c r="CS41" s="20" t="s">
        <v>347</v>
      </c>
      <c r="CT41" s="1"/>
      <c r="CU41" s="1"/>
      <c r="CV41" s="20" t="s">
        <v>256</v>
      </c>
      <c r="CW41" s="20" t="s">
        <v>342</v>
      </c>
      <c r="CX41" s="20"/>
      <c r="CY41" s="20" t="s">
        <v>347</v>
      </c>
      <c r="CZ41" s="1"/>
      <c r="DA41" s="1"/>
      <c r="DB41" s="20" t="s">
        <v>256</v>
      </c>
      <c r="DC41" s="20" t="s">
        <v>342</v>
      </c>
      <c r="DD41" s="20"/>
      <c r="DE41" s="20" t="s">
        <v>347</v>
      </c>
      <c r="DF41" s="1"/>
      <c r="DG41" s="1"/>
      <c r="DH41" s="20" t="s">
        <v>256</v>
      </c>
      <c r="DI41" s="20" t="s">
        <v>342</v>
      </c>
      <c r="DJ41" s="20"/>
      <c r="DK41" s="20" t="s">
        <v>347</v>
      </c>
      <c r="DL41" s="1"/>
      <c r="DM41" s="1"/>
      <c r="DN41" s="20" t="s">
        <v>256</v>
      </c>
      <c r="DO41" s="20" t="s">
        <v>342</v>
      </c>
      <c r="DP41" s="20"/>
      <c r="DQ41" s="20" t="s">
        <v>347</v>
      </c>
      <c r="DR41" s="1"/>
      <c r="DS41" s="1"/>
      <c r="DT41" s="20" t="s">
        <v>348</v>
      </c>
      <c r="DU41" s="20">
        <v>1</v>
      </c>
      <c r="DV41" s="20" t="s">
        <v>348</v>
      </c>
      <c r="DW41" s="20" t="s">
        <v>349</v>
      </c>
      <c r="DX41" s="20" t="s">
        <v>348</v>
      </c>
      <c r="DY41" s="20" t="s">
        <v>348</v>
      </c>
      <c r="DZ41" s="9">
        <v>0</v>
      </c>
      <c r="EA41" s="20" t="s">
        <v>348</v>
      </c>
      <c r="EB41" s="20" t="s">
        <v>350</v>
      </c>
      <c r="EC41" s="20" t="s">
        <v>328</v>
      </c>
      <c r="ED41" s="20" t="s">
        <v>351</v>
      </c>
      <c r="EE41" s="20"/>
      <c r="EF41" s="20"/>
      <c r="EG41" s="20"/>
    </row>
    <row r="42" spans="1:137" ht="15" customHeight="1" x14ac:dyDescent="0.25">
      <c r="A42" s="26">
        <v>40</v>
      </c>
      <c r="B42" s="27" t="s">
        <v>803</v>
      </c>
      <c r="C42" s="42" t="s">
        <v>804</v>
      </c>
      <c r="D42" s="17" t="s">
        <v>336</v>
      </c>
      <c r="E42" s="18" t="s">
        <v>352</v>
      </c>
      <c r="F42" s="17" t="s">
        <v>338</v>
      </c>
      <c r="G42" s="18" t="s">
        <v>339</v>
      </c>
      <c r="H42" s="17"/>
      <c r="I42" s="17" t="s">
        <v>340</v>
      </c>
      <c r="J42" s="17" t="s">
        <v>341</v>
      </c>
      <c r="K42" s="17"/>
      <c r="L42" s="17"/>
      <c r="M42" s="19">
        <v>532.6</v>
      </c>
      <c r="N42" s="17" t="s">
        <v>328</v>
      </c>
      <c r="O42" s="17">
        <v>0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20"/>
      <c r="AM42" s="20"/>
      <c r="AN42" s="20" t="s">
        <v>211</v>
      </c>
      <c r="AO42" s="20" t="s">
        <v>342</v>
      </c>
      <c r="AP42" s="20"/>
      <c r="AQ42" s="20" t="s">
        <v>343</v>
      </c>
      <c r="AR42" s="1"/>
      <c r="AS42" s="1"/>
      <c r="AT42" s="20" t="s">
        <v>255</v>
      </c>
      <c r="AU42" s="20" t="s">
        <v>342</v>
      </c>
      <c r="AV42" s="20"/>
      <c r="AW42" s="20" t="s">
        <v>344</v>
      </c>
      <c r="AX42" s="1"/>
      <c r="AY42" s="1"/>
      <c r="AZ42" s="20" t="s">
        <v>257</v>
      </c>
      <c r="BA42" s="20" t="s">
        <v>342</v>
      </c>
      <c r="BB42" s="20"/>
      <c r="BC42" s="20" t="s">
        <v>343</v>
      </c>
      <c r="BD42" s="1"/>
      <c r="BE42" s="1"/>
      <c r="BF42" s="20" t="s">
        <v>237</v>
      </c>
      <c r="BG42" s="20" t="s">
        <v>353</v>
      </c>
      <c r="BH42" s="20"/>
      <c r="BI42" s="20" t="s">
        <v>343</v>
      </c>
      <c r="BJ42" s="1"/>
      <c r="BK42" s="1"/>
      <c r="BL42" s="20" t="s">
        <v>258</v>
      </c>
      <c r="BM42" s="20" t="s">
        <v>353</v>
      </c>
      <c r="BN42" s="20"/>
      <c r="BO42" s="20" t="s">
        <v>343</v>
      </c>
      <c r="BP42" s="1"/>
      <c r="BQ42" s="1"/>
      <c r="BR42" s="20" t="s">
        <v>258</v>
      </c>
      <c r="BS42" s="20" t="s">
        <v>342</v>
      </c>
      <c r="BT42" s="20"/>
      <c r="BU42" s="20" t="s">
        <v>343</v>
      </c>
      <c r="BV42" s="1"/>
      <c r="BW42" s="1"/>
      <c r="BX42" s="20" t="s">
        <v>256</v>
      </c>
      <c r="BY42" s="20" t="s">
        <v>345</v>
      </c>
      <c r="BZ42" s="20" t="s">
        <v>346</v>
      </c>
      <c r="CA42" s="20" t="s">
        <v>347</v>
      </c>
      <c r="CB42" s="1">
        <v>40457</v>
      </c>
      <c r="CC42" s="1">
        <v>46301</v>
      </c>
      <c r="CD42" s="20" t="s">
        <v>256</v>
      </c>
      <c r="CE42" s="20" t="s">
        <v>342</v>
      </c>
      <c r="CF42" s="20"/>
      <c r="CG42" s="20" t="s">
        <v>347</v>
      </c>
      <c r="CH42" s="1"/>
      <c r="CI42" s="1"/>
      <c r="CJ42" s="20" t="s">
        <v>256</v>
      </c>
      <c r="CK42" s="20" t="s">
        <v>342</v>
      </c>
      <c r="CL42" s="20"/>
      <c r="CM42" s="20" t="s">
        <v>347</v>
      </c>
      <c r="CN42" s="1"/>
      <c r="CO42" s="1"/>
      <c r="CP42" s="20" t="s">
        <v>256</v>
      </c>
      <c r="CQ42" s="20" t="s">
        <v>342</v>
      </c>
      <c r="CR42" s="20"/>
      <c r="CS42" s="20" t="s">
        <v>347</v>
      </c>
      <c r="CT42" s="1"/>
      <c r="CU42" s="1"/>
      <c r="CV42" s="20" t="s">
        <v>256</v>
      </c>
      <c r="CW42" s="20" t="s">
        <v>342</v>
      </c>
      <c r="CX42" s="20"/>
      <c r="CY42" s="20" t="s">
        <v>347</v>
      </c>
      <c r="CZ42" s="1"/>
      <c r="DA42" s="1"/>
      <c r="DB42" s="20" t="s">
        <v>256</v>
      </c>
      <c r="DC42" s="20" t="s">
        <v>342</v>
      </c>
      <c r="DD42" s="20"/>
      <c r="DE42" s="20" t="s">
        <v>347</v>
      </c>
      <c r="DF42" s="1"/>
      <c r="DG42" s="1"/>
      <c r="DH42" s="20" t="s">
        <v>256</v>
      </c>
      <c r="DI42" s="20" t="s">
        <v>342</v>
      </c>
      <c r="DJ42" s="20"/>
      <c r="DK42" s="20" t="s">
        <v>347</v>
      </c>
      <c r="DL42" s="1"/>
      <c r="DM42" s="1"/>
      <c r="DN42" s="20" t="s">
        <v>256</v>
      </c>
      <c r="DO42" s="20" t="s">
        <v>342</v>
      </c>
      <c r="DP42" s="20"/>
      <c r="DQ42" s="20" t="s">
        <v>347</v>
      </c>
      <c r="DR42" s="1"/>
      <c r="DS42" s="1"/>
      <c r="DT42" s="20" t="s">
        <v>348</v>
      </c>
      <c r="DU42" s="20">
        <v>1</v>
      </c>
      <c r="DV42" s="20" t="s">
        <v>348</v>
      </c>
      <c r="DW42" s="20" t="s">
        <v>349</v>
      </c>
      <c r="DX42" s="20" t="s">
        <v>348</v>
      </c>
      <c r="DY42" s="20" t="s">
        <v>348</v>
      </c>
      <c r="DZ42" s="9">
        <v>0</v>
      </c>
      <c r="EA42" s="20" t="s">
        <v>348</v>
      </c>
      <c r="EB42" s="20" t="s">
        <v>350</v>
      </c>
      <c r="EC42" s="20" t="s">
        <v>328</v>
      </c>
      <c r="ED42" s="20" t="s">
        <v>351</v>
      </c>
      <c r="EE42" s="20"/>
      <c r="EF42" s="20"/>
      <c r="EG42" s="20"/>
    </row>
    <row r="43" spans="1:137" ht="15" customHeight="1" x14ac:dyDescent="0.25">
      <c r="A43" s="26">
        <v>41</v>
      </c>
      <c r="B43" s="27" t="s">
        <v>808</v>
      </c>
      <c r="C43" s="42" t="s">
        <v>809</v>
      </c>
      <c r="D43" s="17" t="s">
        <v>336</v>
      </c>
      <c r="E43" s="18" t="s">
        <v>352</v>
      </c>
      <c r="F43" s="17" t="s">
        <v>338</v>
      </c>
      <c r="G43" s="18" t="s">
        <v>339</v>
      </c>
      <c r="H43" s="17"/>
      <c r="I43" s="17" t="s">
        <v>340</v>
      </c>
      <c r="J43" s="17" t="s">
        <v>341</v>
      </c>
      <c r="K43" s="17"/>
      <c r="L43" s="17"/>
      <c r="M43" s="19">
        <v>1032.7</v>
      </c>
      <c r="N43" s="17" t="s">
        <v>328</v>
      </c>
      <c r="O43" s="17">
        <v>0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20"/>
      <c r="AM43" s="20"/>
      <c r="AN43" s="20" t="s">
        <v>211</v>
      </c>
      <c r="AO43" s="20" t="s">
        <v>342</v>
      </c>
      <c r="AP43" s="20"/>
      <c r="AQ43" s="20" t="s">
        <v>343</v>
      </c>
      <c r="AR43" s="1"/>
      <c r="AS43" s="1"/>
      <c r="AT43" s="20" t="s">
        <v>255</v>
      </c>
      <c r="AU43" s="20" t="s">
        <v>353</v>
      </c>
      <c r="AV43" s="20"/>
      <c r="AW43" s="20" t="s">
        <v>344</v>
      </c>
      <c r="AX43" s="1"/>
      <c r="AY43" s="1"/>
      <c r="AZ43" s="20" t="s">
        <v>257</v>
      </c>
      <c r="BA43" s="20" t="s">
        <v>342</v>
      </c>
      <c r="BB43" s="20"/>
      <c r="BC43" s="20" t="s">
        <v>343</v>
      </c>
      <c r="BD43" s="1"/>
      <c r="BE43" s="1"/>
      <c r="BF43" s="20" t="s">
        <v>237</v>
      </c>
      <c r="BG43" s="20" t="s">
        <v>353</v>
      </c>
      <c r="BH43" s="20"/>
      <c r="BI43" s="20" t="s">
        <v>343</v>
      </c>
      <c r="BJ43" s="1"/>
      <c r="BK43" s="1"/>
      <c r="BL43" s="20" t="s">
        <v>258</v>
      </c>
      <c r="BM43" s="20" t="s">
        <v>345</v>
      </c>
      <c r="BN43" s="20" t="s">
        <v>346</v>
      </c>
      <c r="BO43" s="20" t="s">
        <v>343</v>
      </c>
      <c r="BP43" s="1">
        <v>41606</v>
      </c>
      <c r="BQ43" s="1">
        <v>42991</v>
      </c>
      <c r="BR43" s="20" t="s">
        <v>258</v>
      </c>
      <c r="BS43" s="20" t="s">
        <v>342</v>
      </c>
      <c r="BT43" s="20"/>
      <c r="BU43" s="20" t="s">
        <v>343</v>
      </c>
      <c r="BV43" s="1"/>
      <c r="BW43" s="1"/>
      <c r="BX43" s="20" t="s">
        <v>256</v>
      </c>
      <c r="BY43" s="20" t="s">
        <v>345</v>
      </c>
      <c r="BZ43" s="20" t="s">
        <v>346</v>
      </c>
      <c r="CA43" s="20" t="s">
        <v>347</v>
      </c>
      <c r="CB43" s="1"/>
      <c r="CC43" s="1"/>
      <c r="CD43" s="20" t="s">
        <v>256</v>
      </c>
      <c r="CE43" s="20" t="s">
        <v>342</v>
      </c>
      <c r="CF43" s="20"/>
      <c r="CG43" s="20" t="s">
        <v>347</v>
      </c>
      <c r="CH43" s="1"/>
      <c r="CI43" s="1"/>
      <c r="CJ43" s="20" t="s">
        <v>256</v>
      </c>
      <c r="CK43" s="20" t="s">
        <v>342</v>
      </c>
      <c r="CL43" s="20"/>
      <c r="CM43" s="20" t="s">
        <v>347</v>
      </c>
      <c r="CN43" s="1"/>
      <c r="CO43" s="1"/>
      <c r="CP43" s="20" t="s">
        <v>256</v>
      </c>
      <c r="CQ43" s="20" t="s">
        <v>342</v>
      </c>
      <c r="CR43" s="20"/>
      <c r="CS43" s="20" t="s">
        <v>347</v>
      </c>
      <c r="CT43" s="1"/>
      <c r="CU43" s="1"/>
      <c r="CV43" s="20" t="s">
        <v>256</v>
      </c>
      <c r="CW43" s="20" t="s">
        <v>342</v>
      </c>
      <c r="CX43" s="20"/>
      <c r="CY43" s="20" t="s">
        <v>347</v>
      </c>
      <c r="CZ43" s="1"/>
      <c r="DA43" s="1"/>
      <c r="DB43" s="20" t="s">
        <v>256</v>
      </c>
      <c r="DC43" s="20" t="s">
        <v>342</v>
      </c>
      <c r="DD43" s="20"/>
      <c r="DE43" s="20" t="s">
        <v>347</v>
      </c>
      <c r="DF43" s="1"/>
      <c r="DG43" s="1"/>
      <c r="DH43" s="20" t="s">
        <v>256</v>
      </c>
      <c r="DI43" s="20" t="s">
        <v>342</v>
      </c>
      <c r="DJ43" s="20"/>
      <c r="DK43" s="20" t="s">
        <v>347</v>
      </c>
      <c r="DL43" s="1"/>
      <c r="DM43" s="1"/>
      <c r="DN43" s="20" t="s">
        <v>256</v>
      </c>
      <c r="DO43" s="20" t="s">
        <v>342</v>
      </c>
      <c r="DP43" s="20"/>
      <c r="DQ43" s="20" t="s">
        <v>347</v>
      </c>
      <c r="DR43" s="1"/>
      <c r="DS43" s="1"/>
      <c r="DT43" s="20" t="s">
        <v>348</v>
      </c>
      <c r="DU43" s="20">
        <v>1</v>
      </c>
      <c r="DV43" s="20" t="s">
        <v>348</v>
      </c>
      <c r="DW43" s="20" t="s">
        <v>349</v>
      </c>
      <c r="DX43" s="20" t="s">
        <v>348</v>
      </c>
      <c r="DY43" s="20" t="s">
        <v>348</v>
      </c>
      <c r="DZ43" s="9">
        <v>0</v>
      </c>
      <c r="EA43" s="20" t="s">
        <v>348</v>
      </c>
      <c r="EB43" s="20" t="s">
        <v>350</v>
      </c>
      <c r="EC43" s="20" t="s">
        <v>328</v>
      </c>
      <c r="ED43" s="20" t="s">
        <v>351</v>
      </c>
      <c r="EE43" s="20"/>
      <c r="EF43" s="20"/>
      <c r="EG43" s="20"/>
    </row>
    <row r="44" spans="1:137" ht="15" customHeight="1" x14ac:dyDescent="0.25">
      <c r="A44" s="26">
        <v>42</v>
      </c>
      <c r="B44" s="27" t="s">
        <v>813</v>
      </c>
      <c r="C44" s="42" t="s">
        <v>814</v>
      </c>
      <c r="D44" s="17" t="s">
        <v>336</v>
      </c>
      <c r="E44" s="18" t="s">
        <v>352</v>
      </c>
      <c r="F44" s="17" t="s">
        <v>338</v>
      </c>
      <c r="G44" s="18" t="s">
        <v>339</v>
      </c>
      <c r="H44" s="17"/>
      <c r="I44" s="17" t="s">
        <v>356</v>
      </c>
      <c r="J44" s="17" t="s">
        <v>366</v>
      </c>
      <c r="K44" s="17"/>
      <c r="L44" s="17"/>
      <c r="M44" s="19">
        <v>766</v>
      </c>
      <c r="N44" s="17" t="s">
        <v>328</v>
      </c>
      <c r="O44" s="17">
        <v>0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20"/>
      <c r="AM44" s="20"/>
      <c r="AN44" s="20" t="s">
        <v>211</v>
      </c>
      <c r="AO44" s="20" t="s">
        <v>342</v>
      </c>
      <c r="AP44" s="20"/>
      <c r="AQ44" s="20" t="s">
        <v>343</v>
      </c>
      <c r="AR44" s="1"/>
      <c r="AS44" s="1"/>
      <c r="AT44" s="20" t="s">
        <v>255</v>
      </c>
      <c r="AU44" s="20" t="s">
        <v>353</v>
      </c>
      <c r="AV44" s="20"/>
      <c r="AW44" s="20" t="s">
        <v>344</v>
      </c>
      <c r="AX44" s="1"/>
      <c r="AY44" s="1"/>
      <c r="AZ44" s="20" t="s">
        <v>257</v>
      </c>
      <c r="BA44" s="20" t="s">
        <v>342</v>
      </c>
      <c r="BB44" s="20"/>
      <c r="BC44" s="20" t="s">
        <v>343</v>
      </c>
      <c r="BD44" s="1"/>
      <c r="BE44" s="1"/>
      <c r="BF44" s="20" t="s">
        <v>237</v>
      </c>
      <c r="BG44" s="20" t="s">
        <v>353</v>
      </c>
      <c r="BH44" s="20"/>
      <c r="BI44" s="20" t="s">
        <v>343</v>
      </c>
      <c r="BJ44" s="1"/>
      <c r="BK44" s="1"/>
      <c r="BL44" s="20" t="s">
        <v>258</v>
      </c>
      <c r="BM44" s="20" t="s">
        <v>353</v>
      </c>
      <c r="BN44" s="20"/>
      <c r="BO44" s="20" t="s">
        <v>343</v>
      </c>
      <c r="BP44" s="1"/>
      <c r="BQ44" s="1"/>
      <c r="BR44" s="20" t="s">
        <v>258</v>
      </c>
      <c r="BS44" s="20" t="s">
        <v>342</v>
      </c>
      <c r="BT44" s="20"/>
      <c r="BU44" s="20" t="s">
        <v>343</v>
      </c>
      <c r="BV44" s="1"/>
      <c r="BW44" s="1"/>
      <c r="BX44" s="20" t="s">
        <v>256</v>
      </c>
      <c r="BY44" s="20" t="s">
        <v>345</v>
      </c>
      <c r="BZ44" s="20" t="s">
        <v>346</v>
      </c>
      <c r="CA44" s="20" t="s">
        <v>347</v>
      </c>
      <c r="CB44" s="1">
        <v>40448</v>
      </c>
      <c r="CC44" s="1">
        <v>46292</v>
      </c>
      <c r="CD44" s="20" t="s">
        <v>256</v>
      </c>
      <c r="CE44" s="20" t="s">
        <v>342</v>
      </c>
      <c r="CF44" s="20"/>
      <c r="CG44" s="20" t="s">
        <v>347</v>
      </c>
      <c r="CH44" s="1"/>
      <c r="CI44" s="1"/>
      <c r="CJ44" s="20" t="s">
        <v>256</v>
      </c>
      <c r="CK44" s="20" t="s">
        <v>342</v>
      </c>
      <c r="CL44" s="20"/>
      <c r="CM44" s="20" t="s">
        <v>347</v>
      </c>
      <c r="CN44" s="1"/>
      <c r="CO44" s="1"/>
      <c r="CP44" s="20" t="s">
        <v>256</v>
      </c>
      <c r="CQ44" s="20" t="s">
        <v>342</v>
      </c>
      <c r="CR44" s="20"/>
      <c r="CS44" s="20" t="s">
        <v>347</v>
      </c>
      <c r="CT44" s="1"/>
      <c r="CU44" s="1"/>
      <c r="CV44" s="20" t="s">
        <v>256</v>
      </c>
      <c r="CW44" s="20" t="s">
        <v>342</v>
      </c>
      <c r="CX44" s="20"/>
      <c r="CY44" s="20" t="s">
        <v>347</v>
      </c>
      <c r="CZ44" s="1"/>
      <c r="DA44" s="1"/>
      <c r="DB44" s="20" t="s">
        <v>256</v>
      </c>
      <c r="DC44" s="20" t="s">
        <v>342</v>
      </c>
      <c r="DD44" s="20"/>
      <c r="DE44" s="20" t="s">
        <v>347</v>
      </c>
      <c r="DF44" s="1"/>
      <c r="DG44" s="1"/>
      <c r="DH44" s="20" t="s">
        <v>256</v>
      </c>
      <c r="DI44" s="20" t="s">
        <v>342</v>
      </c>
      <c r="DJ44" s="20"/>
      <c r="DK44" s="20" t="s">
        <v>347</v>
      </c>
      <c r="DL44" s="1"/>
      <c r="DM44" s="1"/>
      <c r="DN44" s="20" t="s">
        <v>256</v>
      </c>
      <c r="DO44" s="20" t="s">
        <v>342</v>
      </c>
      <c r="DP44" s="20"/>
      <c r="DQ44" s="20" t="s">
        <v>347</v>
      </c>
      <c r="DR44" s="1"/>
      <c r="DS44" s="1"/>
      <c r="DT44" s="20" t="s">
        <v>348</v>
      </c>
      <c r="DU44" s="20">
        <v>1</v>
      </c>
      <c r="DV44" s="20" t="s">
        <v>348</v>
      </c>
      <c r="DW44" s="20" t="s">
        <v>349</v>
      </c>
      <c r="DX44" s="20" t="s">
        <v>348</v>
      </c>
      <c r="DY44" s="20" t="s">
        <v>348</v>
      </c>
      <c r="DZ44" s="9">
        <v>0</v>
      </c>
      <c r="EA44" s="20" t="s">
        <v>348</v>
      </c>
      <c r="EB44" s="20" t="s">
        <v>350</v>
      </c>
      <c r="EC44" s="20" t="s">
        <v>328</v>
      </c>
      <c r="ED44" s="20" t="s">
        <v>351</v>
      </c>
      <c r="EE44" s="20"/>
      <c r="EF44" s="20"/>
      <c r="EG44" s="20"/>
    </row>
    <row r="45" spans="1:137" ht="15" customHeight="1" x14ac:dyDescent="0.25">
      <c r="A45" s="26">
        <v>43</v>
      </c>
      <c r="B45" s="27" t="s">
        <v>818</v>
      </c>
      <c r="C45" s="42" t="s">
        <v>819</v>
      </c>
      <c r="D45" s="17" t="s">
        <v>336</v>
      </c>
      <c r="E45" s="18" t="s">
        <v>352</v>
      </c>
      <c r="F45" s="17" t="s">
        <v>338</v>
      </c>
      <c r="G45" s="18" t="s">
        <v>339</v>
      </c>
      <c r="H45" s="17"/>
      <c r="I45" s="17" t="s">
        <v>340</v>
      </c>
      <c r="J45" s="17" t="s">
        <v>369</v>
      </c>
      <c r="K45" s="17"/>
      <c r="L45" s="17"/>
      <c r="M45" s="19">
        <v>1049</v>
      </c>
      <c r="N45" s="17" t="s">
        <v>328</v>
      </c>
      <c r="O45" s="17">
        <v>0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20"/>
      <c r="AM45" s="20"/>
      <c r="AN45" s="20" t="s">
        <v>211</v>
      </c>
      <c r="AO45" s="20" t="s">
        <v>342</v>
      </c>
      <c r="AP45" s="20"/>
      <c r="AQ45" s="20" t="s">
        <v>343</v>
      </c>
      <c r="AR45" s="1"/>
      <c r="AS45" s="1"/>
      <c r="AT45" s="20" t="s">
        <v>255</v>
      </c>
      <c r="AU45" s="20" t="s">
        <v>353</v>
      </c>
      <c r="AV45" s="20"/>
      <c r="AW45" s="20" t="s">
        <v>344</v>
      </c>
      <c r="AX45" s="1"/>
      <c r="AY45" s="1"/>
      <c r="AZ45" s="20" t="s">
        <v>257</v>
      </c>
      <c r="BA45" s="20" t="s">
        <v>342</v>
      </c>
      <c r="BB45" s="20"/>
      <c r="BC45" s="20" t="s">
        <v>343</v>
      </c>
      <c r="BD45" s="1"/>
      <c r="BE45" s="1"/>
      <c r="BF45" s="20" t="s">
        <v>237</v>
      </c>
      <c r="BG45" s="20" t="s">
        <v>353</v>
      </c>
      <c r="BH45" s="20"/>
      <c r="BI45" s="20" t="s">
        <v>343</v>
      </c>
      <c r="BJ45" s="1"/>
      <c r="BK45" s="1"/>
      <c r="BL45" s="20" t="s">
        <v>258</v>
      </c>
      <c r="BM45" s="20" t="s">
        <v>345</v>
      </c>
      <c r="BN45" s="20" t="s">
        <v>346</v>
      </c>
      <c r="BO45" s="20" t="s">
        <v>343</v>
      </c>
      <c r="BP45" s="1">
        <v>42220</v>
      </c>
      <c r="BQ45" s="1">
        <v>43553</v>
      </c>
      <c r="BR45" s="20" t="s">
        <v>258</v>
      </c>
      <c r="BS45" s="20" t="s">
        <v>342</v>
      </c>
      <c r="BT45" s="20"/>
      <c r="BU45" s="20" t="s">
        <v>343</v>
      </c>
      <c r="BV45" s="1"/>
      <c r="BW45" s="1"/>
      <c r="BX45" s="20" t="s">
        <v>256</v>
      </c>
      <c r="BY45" s="20" t="s">
        <v>345</v>
      </c>
      <c r="BZ45" s="20" t="s">
        <v>346</v>
      </c>
      <c r="CA45" s="20" t="s">
        <v>347</v>
      </c>
      <c r="CB45" s="1">
        <v>40448</v>
      </c>
      <c r="CC45" s="1">
        <v>46292</v>
      </c>
      <c r="CD45" s="20" t="s">
        <v>256</v>
      </c>
      <c r="CE45" s="20" t="s">
        <v>342</v>
      </c>
      <c r="CF45" s="20"/>
      <c r="CG45" s="20" t="s">
        <v>347</v>
      </c>
      <c r="CH45" s="1"/>
      <c r="CI45" s="1"/>
      <c r="CJ45" s="20" t="s">
        <v>256</v>
      </c>
      <c r="CK45" s="20" t="s">
        <v>342</v>
      </c>
      <c r="CL45" s="20"/>
      <c r="CM45" s="20" t="s">
        <v>347</v>
      </c>
      <c r="CN45" s="1"/>
      <c r="CO45" s="1"/>
      <c r="CP45" s="20" t="s">
        <v>256</v>
      </c>
      <c r="CQ45" s="20" t="s">
        <v>342</v>
      </c>
      <c r="CR45" s="20"/>
      <c r="CS45" s="20" t="s">
        <v>347</v>
      </c>
      <c r="CT45" s="1"/>
      <c r="CU45" s="1"/>
      <c r="CV45" s="20" t="s">
        <v>256</v>
      </c>
      <c r="CW45" s="20" t="s">
        <v>342</v>
      </c>
      <c r="CX45" s="20"/>
      <c r="CY45" s="20" t="s">
        <v>347</v>
      </c>
      <c r="CZ45" s="1"/>
      <c r="DA45" s="1"/>
      <c r="DB45" s="20" t="s">
        <v>256</v>
      </c>
      <c r="DC45" s="20" t="s">
        <v>342</v>
      </c>
      <c r="DD45" s="20"/>
      <c r="DE45" s="20" t="s">
        <v>347</v>
      </c>
      <c r="DF45" s="1"/>
      <c r="DG45" s="1"/>
      <c r="DH45" s="20" t="s">
        <v>256</v>
      </c>
      <c r="DI45" s="20" t="s">
        <v>342</v>
      </c>
      <c r="DJ45" s="20"/>
      <c r="DK45" s="20" t="s">
        <v>347</v>
      </c>
      <c r="DL45" s="1"/>
      <c r="DM45" s="1"/>
      <c r="DN45" s="20" t="s">
        <v>256</v>
      </c>
      <c r="DO45" s="20" t="s">
        <v>342</v>
      </c>
      <c r="DP45" s="20"/>
      <c r="DQ45" s="20" t="s">
        <v>347</v>
      </c>
      <c r="DR45" s="1"/>
      <c r="DS45" s="1"/>
      <c r="DT45" s="20" t="s">
        <v>348</v>
      </c>
      <c r="DU45" s="20">
        <v>1</v>
      </c>
      <c r="DV45" s="20" t="s">
        <v>348</v>
      </c>
      <c r="DW45" s="20" t="s">
        <v>349</v>
      </c>
      <c r="DX45" s="20" t="s">
        <v>348</v>
      </c>
      <c r="DY45" s="20" t="s">
        <v>348</v>
      </c>
      <c r="DZ45" s="9">
        <v>0</v>
      </c>
      <c r="EA45" s="20" t="s">
        <v>348</v>
      </c>
      <c r="EB45" s="20" t="s">
        <v>350</v>
      </c>
      <c r="EC45" s="20" t="s">
        <v>328</v>
      </c>
      <c r="ED45" s="20" t="s">
        <v>351</v>
      </c>
      <c r="EE45" s="20"/>
      <c r="EF45" s="20"/>
      <c r="EG45" s="20"/>
    </row>
    <row r="46" spans="1:137" ht="15" customHeight="1" x14ac:dyDescent="0.25">
      <c r="A46" s="26">
        <v>44</v>
      </c>
      <c r="B46" s="27" t="s">
        <v>823</v>
      </c>
      <c r="C46" s="42" t="s">
        <v>824</v>
      </c>
      <c r="D46" s="17" t="s">
        <v>336</v>
      </c>
      <c r="E46" s="18" t="s">
        <v>352</v>
      </c>
      <c r="F46" s="17" t="s">
        <v>355</v>
      </c>
      <c r="G46" s="18" t="s">
        <v>339</v>
      </c>
      <c r="H46" s="17"/>
      <c r="I46" s="17" t="s">
        <v>340</v>
      </c>
      <c r="J46" s="17" t="s">
        <v>341</v>
      </c>
      <c r="K46" s="17"/>
      <c r="L46" s="17"/>
      <c r="M46" s="19">
        <v>837.93</v>
      </c>
      <c r="N46" s="17" t="s">
        <v>328</v>
      </c>
      <c r="O46" s="17">
        <v>0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20"/>
      <c r="AM46" s="20"/>
      <c r="AN46" s="20" t="s">
        <v>211</v>
      </c>
      <c r="AO46" s="20" t="s">
        <v>342</v>
      </c>
      <c r="AP46" s="20"/>
      <c r="AQ46" s="20" t="s">
        <v>343</v>
      </c>
      <c r="AR46" s="1"/>
      <c r="AS46" s="1"/>
      <c r="AT46" s="20" t="s">
        <v>255</v>
      </c>
      <c r="AU46" s="20" t="s">
        <v>353</v>
      </c>
      <c r="AV46" s="20"/>
      <c r="AW46" s="20" t="s">
        <v>344</v>
      </c>
      <c r="AX46" s="1"/>
      <c r="AY46" s="1"/>
      <c r="AZ46" s="20" t="s">
        <v>257</v>
      </c>
      <c r="BA46" s="20" t="s">
        <v>342</v>
      </c>
      <c r="BB46" s="20"/>
      <c r="BC46" s="20" t="s">
        <v>343</v>
      </c>
      <c r="BD46" s="1"/>
      <c r="BE46" s="1"/>
      <c r="BF46" s="20" t="s">
        <v>237</v>
      </c>
      <c r="BG46" s="20" t="s">
        <v>353</v>
      </c>
      <c r="BH46" s="20"/>
      <c r="BI46" s="20" t="s">
        <v>343</v>
      </c>
      <c r="BJ46" s="1"/>
      <c r="BK46" s="1"/>
      <c r="BL46" s="20" t="s">
        <v>258</v>
      </c>
      <c r="BM46" s="20" t="s">
        <v>345</v>
      </c>
      <c r="BN46" s="20" t="s">
        <v>346</v>
      </c>
      <c r="BO46" s="20" t="s">
        <v>343</v>
      </c>
      <c r="BP46" s="1">
        <v>41445</v>
      </c>
      <c r="BQ46" s="1">
        <v>43483</v>
      </c>
      <c r="BR46" s="20" t="s">
        <v>258</v>
      </c>
      <c r="BS46" s="20" t="s">
        <v>342</v>
      </c>
      <c r="BT46" s="20"/>
      <c r="BU46" s="20" t="s">
        <v>343</v>
      </c>
      <c r="BV46" s="1"/>
      <c r="BW46" s="1"/>
      <c r="BX46" s="20" t="s">
        <v>256</v>
      </c>
      <c r="BY46" s="20" t="s">
        <v>345</v>
      </c>
      <c r="BZ46" s="20" t="s">
        <v>346</v>
      </c>
      <c r="CA46" s="20" t="s">
        <v>347</v>
      </c>
      <c r="CB46" s="1">
        <v>41389</v>
      </c>
      <c r="CC46" s="1">
        <v>47233</v>
      </c>
      <c r="CD46" s="20" t="s">
        <v>256</v>
      </c>
      <c r="CE46" s="20" t="s">
        <v>342</v>
      </c>
      <c r="CF46" s="20"/>
      <c r="CG46" s="20" t="s">
        <v>347</v>
      </c>
      <c r="CH46" s="1"/>
      <c r="CI46" s="1"/>
      <c r="CJ46" s="20" t="s">
        <v>256</v>
      </c>
      <c r="CK46" s="20" t="s">
        <v>342</v>
      </c>
      <c r="CL46" s="20"/>
      <c r="CM46" s="20" t="s">
        <v>347</v>
      </c>
      <c r="CN46" s="1"/>
      <c r="CO46" s="1"/>
      <c r="CP46" s="20" t="s">
        <v>256</v>
      </c>
      <c r="CQ46" s="20" t="s">
        <v>342</v>
      </c>
      <c r="CR46" s="20"/>
      <c r="CS46" s="20" t="s">
        <v>347</v>
      </c>
      <c r="CT46" s="1"/>
      <c r="CU46" s="1"/>
      <c r="CV46" s="20" t="s">
        <v>256</v>
      </c>
      <c r="CW46" s="20" t="s">
        <v>342</v>
      </c>
      <c r="CX46" s="20"/>
      <c r="CY46" s="20" t="s">
        <v>347</v>
      </c>
      <c r="CZ46" s="1"/>
      <c r="DA46" s="1"/>
      <c r="DB46" s="20" t="s">
        <v>256</v>
      </c>
      <c r="DC46" s="20" t="s">
        <v>342</v>
      </c>
      <c r="DD46" s="20"/>
      <c r="DE46" s="20" t="s">
        <v>347</v>
      </c>
      <c r="DF46" s="1"/>
      <c r="DG46" s="1"/>
      <c r="DH46" s="20" t="s">
        <v>256</v>
      </c>
      <c r="DI46" s="20" t="s">
        <v>342</v>
      </c>
      <c r="DJ46" s="20"/>
      <c r="DK46" s="20" t="s">
        <v>347</v>
      </c>
      <c r="DL46" s="1"/>
      <c r="DM46" s="1"/>
      <c r="DN46" s="20" t="s">
        <v>256</v>
      </c>
      <c r="DO46" s="20" t="s">
        <v>342</v>
      </c>
      <c r="DP46" s="20"/>
      <c r="DQ46" s="20" t="s">
        <v>347</v>
      </c>
      <c r="DR46" s="1"/>
      <c r="DS46" s="1"/>
      <c r="DT46" s="20" t="s">
        <v>348</v>
      </c>
      <c r="DU46" s="20">
        <v>1</v>
      </c>
      <c r="DV46" s="20" t="s">
        <v>348</v>
      </c>
      <c r="DW46" s="20" t="s">
        <v>349</v>
      </c>
      <c r="DX46" s="20" t="s">
        <v>348</v>
      </c>
      <c r="DY46" s="20" t="s">
        <v>348</v>
      </c>
      <c r="DZ46" s="9">
        <v>0</v>
      </c>
      <c r="EA46" s="20" t="s">
        <v>348</v>
      </c>
      <c r="EB46" s="20" t="s">
        <v>350</v>
      </c>
      <c r="EC46" s="20" t="s">
        <v>328</v>
      </c>
      <c r="ED46" s="20" t="s">
        <v>351</v>
      </c>
      <c r="EE46" s="20"/>
      <c r="EF46" s="20"/>
      <c r="EG46" s="20"/>
    </row>
    <row r="47" spans="1:137" ht="15" customHeight="1" x14ac:dyDescent="0.25">
      <c r="A47" s="26">
        <v>45</v>
      </c>
      <c r="B47" s="27" t="s">
        <v>667</v>
      </c>
      <c r="C47" s="42" t="s">
        <v>587</v>
      </c>
      <c r="D47" s="17" t="s">
        <v>336</v>
      </c>
      <c r="E47" s="18" t="s">
        <v>352</v>
      </c>
      <c r="F47" s="17" t="s">
        <v>338</v>
      </c>
      <c r="G47" s="18" t="s">
        <v>339</v>
      </c>
      <c r="H47" s="17"/>
      <c r="I47" s="17" t="s">
        <v>356</v>
      </c>
      <c r="J47" s="17" t="s">
        <v>368</v>
      </c>
      <c r="K47" s="17"/>
      <c r="L47" s="17"/>
      <c r="M47" s="19">
        <v>445.8</v>
      </c>
      <c r="N47" s="17" t="s">
        <v>328</v>
      </c>
      <c r="O47" s="17">
        <v>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20"/>
      <c r="AM47" s="20"/>
      <c r="AN47" s="20" t="s">
        <v>211</v>
      </c>
      <c r="AO47" s="20" t="s">
        <v>342</v>
      </c>
      <c r="AP47" s="20"/>
      <c r="AQ47" s="20" t="s">
        <v>343</v>
      </c>
      <c r="AR47" s="1"/>
      <c r="AS47" s="1"/>
      <c r="AT47" s="20" t="s">
        <v>255</v>
      </c>
      <c r="AU47" s="20" t="s">
        <v>345</v>
      </c>
      <c r="AV47" s="20" t="s">
        <v>364</v>
      </c>
      <c r="AW47" s="20" t="s">
        <v>344</v>
      </c>
      <c r="AX47" s="1">
        <v>42240</v>
      </c>
      <c r="AY47" s="1">
        <v>42406</v>
      </c>
      <c r="AZ47" s="20" t="s">
        <v>257</v>
      </c>
      <c r="BA47" s="20" t="s">
        <v>342</v>
      </c>
      <c r="BB47" s="20"/>
      <c r="BC47" s="20" t="s">
        <v>343</v>
      </c>
      <c r="BD47" s="1"/>
      <c r="BE47" s="1"/>
      <c r="BF47" s="20" t="s">
        <v>237</v>
      </c>
      <c r="BG47" s="20" t="s">
        <v>345</v>
      </c>
      <c r="BH47" s="20" t="s">
        <v>346</v>
      </c>
      <c r="BI47" s="20" t="s">
        <v>343</v>
      </c>
      <c r="BJ47" s="1">
        <v>42240</v>
      </c>
      <c r="BK47" s="1">
        <v>42406</v>
      </c>
      <c r="BL47" s="20" t="s">
        <v>258</v>
      </c>
      <c r="BM47" s="20" t="s">
        <v>345</v>
      </c>
      <c r="BN47" s="20" t="s">
        <v>346</v>
      </c>
      <c r="BO47" s="20" t="s">
        <v>343</v>
      </c>
      <c r="BP47" s="1">
        <v>41093</v>
      </c>
      <c r="BQ47" s="1">
        <v>43284</v>
      </c>
      <c r="BR47" s="20" t="s">
        <v>258</v>
      </c>
      <c r="BS47" s="20" t="s">
        <v>342</v>
      </c>
      <c r="BT47" s="20"/>
      <c r="BU47" s="20" t="s">
        <v>343</v>
      </c>
      <c r="BV47" s="1"/>
      <c r="BW47" s="1"/>
      <c r="BX47" s="20" t="s">
        <v>256</v>
      </c>
      <c r="BY47" s="20" t="s">
        <v>345</v>
      </c>
      <c r="BZ47" s="20" t="s">
        <v>346</v>
      </c>
      <c r="CA47" s="20" t="s">
        <v>347</v>
      </c>
      <c r="CB47" s="1"/>
      <c r="CC47" s="1"/>
      <c r="CD47" s="20" t="s">
        <v>256</v>
      </c>
      <c r="CE47" s="20" t="s">
        <v>342</v>
      </c>
      <c r="CF47" s="20"/>
      <c r="CG47" s="20" t="s">
        <v>347</v>
      </c>
      <c r="CH47" s="1"/>
      <c r="CI47" s="1"/>
      <c r="CJ47" s="20" t="s">
        <v>256</v>
      </c>
      <c r="CK47" s="20" t="s">
        <v>342</v>
      </c>
      <c r="CL47" s="20"/>
      <c r="CM47" s="20" t="s">
        <v>347</v>
      </c>
      <c r="CN47" s="1"/>
      <c r="CO47" s="1"/>
      <c r="CP47" s="20" t="s">
        <v>256</v>
      </c>
      <c r="CQ47" s="20" t="s">
        <v>342</v>
      </c>
      <c r="CR47" s="20"/>
      <c r="CS47" s="20" t="s">
        <v>347</v>
      </c>
      <c r="CT47" s="1"/>
      <c r="CU47" s="1"/>
      <c r="CV47" s="20" t="s">
        <v>256</v>
      </c>
      <c r="CW47" s="20" t="s">
        <v>342</v>
      </c>
      <c r="CX47" s="20"/>
      <c r="CY47" s="20" t="s">
        <v>347</v>
      </c>
      <c r="CZ47" s="1"/>
      <c r="DA47" s="1"/>
      <c r="DB47" s="20" t="s">
        <v>256</v>
      </c>
      <c r="DC47" s="20" t="s">
        <v>342</v>
      </c>
      <c r="DD47" s="20"/>
      <c r="DE47" s="20" t="s">
        <v>347</v>
      </c>
      <c r="DF47" s="1"/>
      <c r="DG47" s="1"/>
      <c r="DH47" s="20" t="s">
        <v>256</v>
      </c>
      <c r="DI47" s="20" t="s">
        <v>342</v>
      </c>
      <c r="DJ47" s="20"/>
      <c r="DK47" s="20" t="s">
        <v>347</v>
      </c>
      <c r="DL47" s="1"/>
      <c r="DM47" s="1"/>
      <c r="DN47" s="20" t="s">
        <v>256</v>
      </c>
      <c r="DO47" s="20" t="s">
        <v>342</v>
      </c>
      <c r="DP47" s="20"/>
      <c r="DQ47" s="20" t="s">
        <v>347</v>
      </c>
      <c r="DR47" s="1"/>
      <c r="DS47" s="1"/>
      <c r="DT47" s="20" t="s">
        <v>348</v>
      </c>
      <c r="DU47" s="20">
        <v>1</v>
      </c>
      <c r="DV47" s="20" t="s">
        <v>348</v>
      </c>
      <c r="DW47" s="20" t="s">
        <v>360</v>
      </c>
      <c r="DX47" s="20" t="s">
        <v>348</v>
      </c>
      <c r="DY47" s="20" t="s">
        <v>348</v>
      </c>
      <c r="DZ47" s="9">
        <v>0</v>
      </c>
      <c r="EA47" s="20" t="s">
        <v>348</v>
      </c>
      <c r="EB47" s="20" t="s">
        <v>350</v>
      </c>
      <c r="EC47" s="20" t="s">
        <v>328</v>
      </c>
      <c r="ED47" s="20" t="s">
        <v>351</v>
      </c>
      <c r="EE47" s="20"/>
      <c r="EF47" s="20"/>
      <c r="EG47" s="20"/>
    </row>
    <row r="48" spans="1:137" ht="15" customHeight="1" x14ac:dyDescent="0.25">
      <c r="A48" s="26">
        <v>46</v>
      </c>
      <c r="B48" s="27" t="s">
        <v>828</v>
      </c>
      <c r="C48" s="42" t="s">
        <v>829</v>
      </c>
      <c r="D48" s="17" t="s">
        <v>336</v>
      </c>
      <c r="E48" s="18" t="s">
        <v>352</v>
      </c>
      <c r="F48" s="17" t="s">
        <v>338</v>
      </c>
      <c r="G48" s="18" t="s">
        <v>339</v>
      </c>
      <c r="H48" s="17"/>
      <c r="I48" s="17" t="s">
        <v>340</v>
      </c>
      <c r="J48" s="17" t="s">
        <v>341</v>
      </c>
      <c r="K48" s="17"/>
      <c r="L48" s="17"/>
      <c r="M48" s="19">
        <v>0</v>
      </c>
      <c r="N48" s="17" t="s">
        <v>328</v>
      </c>
      <c r="O48" s="17">
        <v>0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20"/>
      <c r="AM48" s="20"/>
      <c r="AN48" s="20" t="s">
        <v>211</v>
      </c>
      <c r="AO48" s="20" t="s">
        <v>342</v>
      </c>
      <c r="AP48" s="20"/>
      <c r="AQ48" s="20" t="s">
        <v>343</v>
      </c>
      <c r="AR48" s="1"/>
      <c r="AS48" s="1"/>
      <c r="AT48" s="20" t="s">
        <v>255</v>
      </c>
      <c r="AU48" s="20" t="s">
        <v>345</v>
      </c>
      <c r="AV48" s="20" t="s">
        <v>346</v>
      </c>
      <c r="AW48" s="20" t="s">
        <v>344</v>
      </c>
      <c r="AX48" s="1">
        <v>40119</v>
      </c>
      <c r="AY48" s="1">
        <v>42942</v>
      </c>
      <c r="AZ48" s="20" t="s">
        <v>257</v>
      </c>
      <c r="BA48" s="20" t="s">
        <v>342</v>
      </c>
      <c r="BB48" s="20"/>
      <c r="BC48" s="20" t="s">
        <v>343</v>
      </c>
      <c r="BD48" s="1"/>
      <c r="BE48" s="1"/>
      <c r="BF48" s="20" t="s">
        <v>237</v>
      </c>
      <c r="BG48" s="20" t="s">
        <v>353</v>
      </c>
      <c r="BH48" s="20"/>
      <c r="BI48" s="20" t="s">
        <v>343</v>
      </c>
      <c r="BJ48" s="1"/>
      <c r="BK48" s="1"/>
      <c r="BL48" s="20" t="s">
        <v>258</v>
      </c>
      <c r="BM48" s="20" t="s">
        <v>345</v>
      </c>
      <c r="BN48" s="20" t="s">
        <v>346</v>
      </c>
      <c r="BO48" s="20" t="s">
        <v>343</v>
      </c>
      <c r="BP48" s="1">
        <v>41556</v>
      </c>
      <c r="BQ48" s="1">
        <v>43684</v>
      </c>
      <c r="BR48" s="20" t="s">
        <v>258</v>
      </c>
      <c r="BS48" s="20" t="s">
        <v>342</v>
      </c>
      <c r="BT48" s="20"/>
      <c r="BU48" s="20" t="s">
        <v>343</v>
      </c>
      <c r="BV48" s="1"/>
      <c r="BW48" s="1"/>
      <c r="BX48" s="20" t="s">
        <v>256</v>
      </c>
      <c r="BY48" s="20" t="s">
        <v>345</v>
      </c>
      <c r="BZ48" s="20" t="s">
        <v>346</v>
      </c>
      <c r="CA48" s="20" t="s">
        <v>347</v>
      </c>
      <c r="CB48" s="1">
        <v>42248</v>
      </c>
      <c r="CC48" s="1">
        <v>46631</v>
      </c>
      <c r="CD48" s="20" t="s">
        <v>256</v>
      </c>
      <c r="CE48" s="20" t="s">
        <v>342</v>
      </c>
      <c r="CF48" s="20"/>
      <c r="CG48" s="20" t="s">
        <v>347</v>
      </c>
      <c r="CH48" s="1"/>
      <c r="CI48" s="1"/>
      <c r="CJ48" s="20" t="s">
        <v>256</v>
      </c>
      <c r="CK48" s="20" t="s">
        <v>342</v>
      </c>
      <c r="CL48" s="20"/>
      <c r="CM48" s="20" t="s">
        <v>347</v>
      </c>
      <c r="CN48" s="1"/>
      <c r="CO48" s="1"/>
      <c r="CP48" s="20" t="s">
        <v>256</v>
      </c>
      <c r="CQ48" s="20" t="s">
        <v>342</v>
      </c>
      <c r="CR48" s="20"/>
      <c r="CS48" s="20" t="s">
        <v>347</v>
      </c>
      <c r="CT48" s="1"/>
      <c r="CU48" s="1"/>
      <c r="CV48" s="20" t="s">
        <v>256</v>
      </c>
      <c r="CW48" s="20" t="s">
        <v>342</v>
      </c>
      <c r="CX48" s="20"/>
      <c r="CY48" s="20" t="s">
        <v>347</v>
      </c>
      <c r="CZ48" s="1"/>
      <c r="DA48" s="1"/>
      <c r="DB48" s="20" t="s">
        <v>256</v>
      </c>
      <c r="DC48" s="20" t="s">
        <v>342</v>
      </c>
      <c r="DD48" s="20"/>
      <c r="DE48" s="20" t="s">
        <v>347</v>
      </c>
      <c r="DF48" s="1"/>
      <c r="DG48" s="1"/>
      <c r="DH48" s="20" t="s">
        <v>256</v>
      </c>
      <c r="DI48" s="20" t="s">
        <v>342</v>
      </c>
      <c r="DJ48" s="20"/>
      <c r="DK48" s="20" t="s">
        <v>347</v>
      </c>
      <c r="DL48" s="1"/>
      <c r="DM48" s="1"/>
      <c r="DN48" s="20" t="s">
        <v>256</v>
      </c>
      <c r="DO48" s="20" t="s">
        <v>342</v>
      </c>
      <c r="DP48" s="20"/>
      <c r="DQ48" s="20" t="s">
        <v>347</v>
      </c>
      <c r="DR48" s="1"/>
      <c r="DS48" s="1"/>
      <c r="DT48" s="20" t="s">
        <v>348</v>
      </c>
      <c r="DU48" s="20">
        <v>1</v>
      </c>
      <c r="DV48" s="20" t="s">
        <v>348</v>
      </c>
      <c r="DW48" s="20" t="s">
        <v>360</v>
      </c>
      <c r="DX48" s="20" t="s">
        <v>348</v>
      </c>
      <c r="DY48" s="20" t="s">
        <v>348</v>
      </c>
      <c r="DZ48" s="9">
        <v>0</v>
      </c>
      <c r="EA48" s="20" t="s">
        <v>348</v>
      </c>
      <c r="EB48" s="20" t="s">
        <v>350</v>
      </c>
      <c r="EC48" s="20" t="s">
        <v>328</v>
      </c>
      <c r="ED48" s="20" t="s">
        <v>351</v>
      </c>
      <c r="EE48" s="20"/>
      <c r="EF48" s="20"/>
      <c r="EG48" s="20"/>
    </row>
    <row r="49" spans="1:137" ht="15" customHeight="1" x14ac:dyDescent="0.25">
      <c r="A49" s="26">
        <v>47</v>
      </c>
      <c r="B49" s="27" t="s">
        <v>833</v>
      </c>
      <c r="C49" s="42" t="s">
        <v>834</v>
      </c>
      <c r="D49" s="17" t="s">
        <v>336</v>
      </c>
      <c r="E49" s="18" t="s">
        <v>337</v>
      </c>
      <c r="F49" s="17" t="s">
        <v>338</v>
      </c>
      <c r="G49" s="18" t="s">
        <v>339</v>
      </c>
      <c r="H49" s="17"/>
      <c r="I49" s="17" t="s">
        <v>340</v>
      </c>
      <c r="J49" s="17" t="s">
        <v>341</v>
      </c>
      <c r="K49" s="17"/>
      <c r="L49" s="17"/>
      <c r="M49" s="19">
        <v>0</v>
      </c>
      <c r="N49" s="17" t="s">
        <v>328</v>
      </c>
      <c r="O49" s="17">
        <v>0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20"/>
      <c r="AM49" s="20"/>
      <c r="AN49" s="20" t="s">
        <v>211</v>
      </c>
      <c r="AO49" s="20" t="s">
        <v>342</v>
      </c>
      <c r="AP49" s="20"/>
      <c r="AQ49" s="20" t="s">
        <v>343</v>
      </c>
      <c r="AR49" s="1"/>
      <c r="AS49" s="1"/>
      <c r="AT49" s="20" t="s">
        <v>255</v>
      </c>
      <c r="AU49" s="20" t="s">
        <v>342</v>
      </c>
      <c r="AV49" s="20"/>
      <c r="AW49" s="20" t="s">
        <v>344</v>
      </c>
      <c r="AX49" s="1"/>
      <c r="AY49" s="1"/>
      <c r="AZ49" s="20" t="s">
        <v>257</v>
      </c>
      <c r="BA49" s="20" t="s">
        <v>342</v>
      </c>
      <c r="BB49" s="20"/>
      <c r="BC49" s="20" t="s">
        <v>343</v>
      </c>
      <c r="BD49" s="1"/>
      <c r="BE49" s="1"/>
      <c r="BF49" s="20" t="s">
        <v>237</v>
      </c>
      <c r="BG49" s="20" t="s">
        <v>342</v>
      </c>
      <c r="BH49" s="20"/>
      <c r="BI49" s="20" t="s">
        <v>343</v>
      </c>
      <c r="BJ49" s="1"/>
      <c r="BK49" s="1"/>
      <c r="BL49" s="20" t="s">
        <v>258</v>
      </c>
      <c r="BM49" s="20" t="s">
        <v>353</v>
      </c>
      <c r="BN49" s="20"/>
      <c r="BO49" s="20" t="s">
        <v>343</v>
      </c>
      <c r="BP49" s="1"/>
      <c r="BQ49" s="1"/>
      <c r="BR49" s="20" t="s">
        <v>258</v>
      </c>
      <c r="BS49" s="20" t="s">
        <v>342</v>
      </c>
      <c r="BT49" s="20"/>
      <c r="BU49" s="20" t="s">
        <v>343</v>
      </c>
      <c r="BV49" s="1"/>
      <c r="BW49" s="1"/>
      <c r="BX49" s="20" t="s">
        <v>256</v>
      </c>
      <c r="BY49" s="20" t="s">
        <v>345</v>
      </c>
      <c r="BZ49" s="20" t="s">
        <v>346</v>
      </c>
      <c r="CA49" s="20" t="s">
        <v>347</v>
      </c>
      <c r="CB49" s="1"/>
      <c r="CC49" s="1"/>
      <c r="CD49" s="20" t="s">
        <v>256</v>
      </c>
      <c r="CE49" s="20" t="s">
        <v>342</v>
      </c>
      <c r="CF49" s="20"/>
      <c r="CG49" s="20" t="s">
        <v>347</v>
      </c>
      <c r="CH49" s="1"/>
      <c r="CI49" s="1"/>
      <c r="CJ49" s="20" t="s">
        <v>256</v>
      </c>
      <c r="CK49" s="20" t="s">
        <v>342</v>
      </c>
      <c r="CL49" s="20"/>
      <c r="CM49" s="20" t="s">
        <v>347</v>
      </c>
      <c r="CN49" s="1"/>
      <c r="CO49" s="1"/>
      <c r="CP49" s="20" t="s">
        <v>256</v>
      </c>
      <c r="CQ49" s="20" t="s">
        <v>342</v>
      </c>
      <c r="CR49" s="20"/>
      <c r="CS49" s="20" t="s">
        <v>347</v>
      </c>
      <c r="CT49" s="1"/>
      <c r="CU49" s="1"/>
      <c r="CV49" s="20" t="s">
        <v>256</v>
      </c>
      <c r="CW49" s="20" t="s">
        <v>342</v>
      </c>
      <c r="CX49" s="20"/>
      <c r="CY49" s="20" t="s">
        <v>347</v>
      </c>
      <c r="CZ49" s="1"/>
      <c r="DA49" s="1"/>
      <c r="DB49" s="20" t="s">
        <v>256</v>
      </c>
      <c r="DC49" s="20" t="s">
        <v>342</v>
      </c>
      <c r="DD49" s="20"/>
      <c r="DE49" s="20" t="s">
        <v>347</v>
      </c>
      <c r="DF49" s="1"/>
      <c r="DG49" s="1"/>
      <c r="DH49" s="20" t="s">
        <v>256</v>
      </c>
      <c r="DI49" s="20" t="s">
        <v>342</v>
      </c>
      <c r="DJ49" s="20"/>
      <c r="DK49" s="20" t="s">
        <v>347</v>
      </c>
      <c r="DL49" s="1"/>
      <c r="DM49" s="1"/>
      <c r="DN49" s="20" t="s">
        <v>256</v>
      </c>
      <c r="DO49" s="20" t="s">
        <v>342</v>
      </c>
      <c r="DP49" s="20"/>
      <c r="DQ49" s="20" t="s">
        <v>347</v>
      </c>
      <c r="DR49" s="1"/>
      <c r="DS49" s="1"/>
      <c r="DT49" s="20" t="s">
        <v>348</v>
      </c>
      <c r="DU49" s="20">
        <v>1</v>
      </c>
      <c r="DV49" s="20" t="s">
        <v>348</v>
      </c>
      <c r="DW49" s="20" t="s">
        <v>349</v>
      </c>
      <c r="DX49" s="20" t="s">
        <v>348</v>
      </c>
      <c r="DY49" s="20" t="s">
        <v>348</v>
      </c>
      <c r="DZ49" s="9">
        <v>0</v>
      </c>
      <c r="EA49" s="20" t="s">
        <v>348</v>
      </c>
      <c r="EB49" s="20" t="s">
        <v>350</v>
      </c>
      <c r="EC49" s="20" t="s">
        <v>328</v>
      </c>
      <c r="ED49" s="20" t="s">
        <v>351</v>
      </c>
      <c r="EE49" s="20"/>
      <c r="EF49" s="20"/>
      <c r="EG49" s="20"/>
    </row>
    <row r="50" spans="1:137" ht="15" customHeight="1" x14ac:dyDescent="0.25">
      <c r="A50" s="26">
        <v>48</v>
      </c>
      <c r="B50" s="27" t="s">
        <v>838</v>
      </c>
      <c r="C50" s="42" t="s">
        <v>839</v>
      </c>
      <c r="D50" s="17" t="s">
        <v>336</v>
      </c>
      <c r="E50" s="18" t="s">
        <v>352</v>
      </c>
      <c r="F50" s="17" t="s">
        <v>338</v>
      </c>
      <c r="G50" s="18" t="s">
        <v>339</v>
      </c>
      <c r="H50" s="17"/>
      <c r="I50" s="17" t="s">
        <v>340</v>
      </c>
      <c r="J50" s="17" t="s">
        <v>341</v>
      </c>
      <c r="K50" s="17"/>
      <c r="L50" s="17"/>
      <c r="M50" s="19">
        <v>0</v>
      </c>
      <c r="N50" s="17" t="s">
        <v>328</v>
      </c>
      <c r="O50" s="17">
        <v>0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20"/>
      <c r="AM50" s="20"/>
      <c r="AN50" s="20" t="s">
        <v>211</v>
      </c>
      <c r="AO50" s="20" t="s">
        <v>342</v>
      </c>
      <c r="AP50" s="20"/>
      <c r="AQ50" s="20" t="s">
        <v>343</v>
      </c>
      <c r="AR50" s="1"/>
      <c r="AS50" s="1"/>
      <c r="AT50" s="20" t="s">
        <v>255</v>
      </c>
      <c r="AU50" s="20" t="s">
        <v>342</v>
      </c>
      <c r="AV50" s="20"/>
      <c r="AW50" s="20" t="s">
        <v>344</v>
      </c>
      <c r="AX50" s="1"/>
      <c r="AY50" s="1"/>
      <c r="AZ50" s="20" t="s">
        <v>257</v>
      </c>
      <c r="BA50" s="20" t="s">
        <v>342</v>
      </c>
      <c r="BB50" s="20"/>
      <c r="BC50" s="20" t="s">
        <v>343</v>
      </c>
      <c r="BD50" s="1"/>
      <c r="BE50" s="1"/>
      <c r="BF50" s="20" t="s">
        <v>237</v>
      </c>
      <c r="BG50" s="20" t="s">
        <v>342</v>
      </c>
      <c r="BH50" s="20"/>
      <c r="BI50" s="20" t="s">
        <v>343</v>
      </c>
      <c r="BJ50" s="1"/>
      <c r="BK50" s="1"/>
      <c r="BL50" s="20" t="s">
        <v>258</v>
      </c>
      <c r="BM50" s="20" t="s">
        <v>345</v>
      </c>
      <c r="BN50" s="20" t="s">
        <v>346</v>
      </c>
      <c r="BO50" s="20" t="s">
        <v>343</v>
      </c>
      <c r="BP50" s="1">
        <v>41894</v>
      </c>
      <c r="BQ50" s="1">
        <v>43158</v>
      </c>
      <c r="BR50" s="20" t="s">
        <v>258</v>
      </c>
      <c r="BS50" s="20" t="s">
        <v>342</v>
      </c>
      <c r="BT50" s="20"/>
      <c r="BU50" s="20" t="s">
        <v>343</v>
      </c>
      <c r="BV50" s="1"/>
      <c r="BW50" s="1"/>
      <c r="BX50" s="20" t="s">
        <v>256</v>
      </c>
      <c r="BY50" s="20" t="s">
        <v>345</v>
      </c>
      <c r="BZ50" s="20" t="s">
        <v>346</v>
      </c>
      <c r="CA50" s="20" t="s">
        <v>347</v>
      </c>
      <c r="CB50" s="1">
        <v>41054</v>
      </c>
      <c r="CC50" s="1">
        <v>46898</v>
      </c>
      <c r="CD50" s="20" t="s">
        <v>256</v>
      </c>
      <c r="CE50" s="20" t="s">
        <v>342</v>
      </c>
      <c r="CF50" s="20"/>
      <c r="CG50" s="20" t="s">
        <v>347</v>
      </c>
      <c r="CH50" s="1"/>
      <c r="CI50" s="1"/>
      <c r="CJ50" s="20" t="s">
        <v>256</v>
      </c>
      <c r="CK50" s="20" t="s">
        <v>342</v>
      </c>
      <c r="CL50" s="20"/>
      <c r="CM50" s="20" t="s">
        <v>347</v>
      </c>
      <c r="CN50" s="1"/>
      <c r="CO50" s="1"/>
      <c r="CP50" s="20" t="s">
        <v>256</v>
      </c>
      <c r="CQ50" s="20" t="s">
        <v>342</v>
      </c>
      <c r="CR50" s="20"/>
      <c r="CS50" s="20" t="s">
        <v>347</v>
      </c>
      <c r="CT50" s="1"/>
      <c r="CU50" s="1"/>
      <c r="CV50" s="20" t="s">
        <v>256</v>
      </c>
      <c r="CW50" s="20" t="s">
        <v>342</v>
      </c>
      <c r="CX50" s="20"/>
      <c r="CY50" s="20" t="s">
        <v>347</v>
      </c>
      <c r="CZ50" s="1"/>
      <c r="DA50" s="1"/>
      <c r="DB50" s="20" t="s">
        <v>256</v>
      </c>
      <c r="DC50" s="20" t="s">
        <v>342</v>
      </c>
      <c r="DD50" s="20"/>
      <c r="DE50" s="20" t="s">
        <v>347</v>
      </c>
      <c r="DF50" s="1"/>
      <c r="DG50" s="1"/>
      <c r="DH50" s="20" t="s">
        <v>256</v>
      </c>
      <c r="DI50" s="20" t="s">
        <v>342</v>
      </c>
      <c r="DJ50" s="20"/>
      <c r="DK50" s="20" t="s">
        <v>347</v>
      </c>
      <c r="DL50" s="1"/>
      <c r="DM50" s="1"/>
      <c r="DN50" s="20" t="s">
        <v>256</v>
      </c>
      <c r="DO50" s="20" t="s">
        <v>342</v>
      </c>
      <c r="DP50" s="20"/>
      <c r="DQ50" s="20" t="s">
        <v>347</v>
      </c>
      <c r="DR50" s="1"/>
      <c r="DS50" s="1"/>
      <c r="DT50" s="20" t="s">
        <v>348</v>
      </c>
      <c r="DU50" s="20">
        <v>1</v>
      </c>
      <c r="DV50" s="20" t="s">
        <v>348</v>
      </c>
      <c r="DW50" s="20" t="s">
        <v>349</v>
      </c>
      <c r="DX50" s="20" t="s">
        <v>348</v>
      </c>
      <c r="DY50" s="20" t="s">
        <v>348</v>
      </c>
      <c r="DZ50" s="9">
        <v>0</v>
      </c>
      <c r="EA50" s="20" t="s">
        <v>348</v>
      </c>
      <c r="EB50" s="20" t="s">
        <v>350</v>
      </c>
      <c r="EC50" s="20" t="s">
        <v>328</v>
      </c>
      <c r="ED50" s="20" t="s">
        <v>351</v>
      </c>
      <c r="EE50" s="20"/>
      <c r="EF50" s="20"/>
      <c r="EG50" s="20"/>
    </row>
    <row r="51" spans="1:137" ht="15" customHeight="1" x14ac:dyDescent="0.25">
      <c r="A51" s="26">
        <v>49</v>
      </c>
      <c r="B51" s="27" t="s">
        <v>843</v>
      </c>
      <c r="C51" s="42" t="s">
        <v>844</v>
      </c>
      <c r="D51" s="17" t="s">
        <v>336</v>
      </c>
      <c r="E51" s="18" t="s">
        <v>352</v>
      </c>
      <c r="F51" s="17" t="s">
        <v>338</v>
      </c>
      <c r="G51" s="18" t="s">
        <v>339</v>
      </c>
      <c r="H51" s="17"/>
      <c r="I51" s="17" t="s">
        <v>340</v>
      </c>
      <c r="J51" s="17" t="s">
        <v>341</v>
      </c>
      <c r="K51" s="17"/>
      <c r="L51" s="17"/>
      <c r="M51" s="19">
        <v>0</v>
      </c>
      <c r="N51" s="17" t="s">
        <v>328</v>
      </c>
      <c r="O51" s="17">
        <v>0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20"/>
      <c r="AM51" s="20"/>
      <c r="AN51" s="20" t="s">
        <v>211</v>
      </c>
      <c r="AO51" s="20" t="s">
        <v>342</v>
      </c>
      <c r="AP51" s="20"/>
      <c r="AQ51" s="20" t="s">
        <v>343</v>
      </c>
      <c r="AR51" s="1"/>
      <c r="AS51" s="1"/>
      <c r="AT51" s="20" t="s">
        <v>255</v>
      </c>
      <c r="AU51" s="20" t="s">
        <v>353</v>
      </c>
      <c r="AV51" s="20"/>
      <c r="AW51" s="20" t="s">
        <v>344</v>
      </c>
      <c r="AX51" s="1"/>
      <c r="AY51" s="1"/>
      <c r="AZ51" s="20" t="s">
        <v>257</v>
      </c>
      <c r="BA51" s="20" t="s">
        <v>342</v>
      </c>
      <c r="BB51" s="20"/>
      <c r="BC51" s="20" t="s">
        <v>343</v>
      </c>
      <c r="BD51" s="1"/>
      <c r="BE51" s="1"/>
      <c r="BF51" s="20" t="s">
        <v>237</v>
      </c>
      <c r="BG51" s="20" t="s">
        <v>353</v>
      </c>
      <c r="BH51" s="20"/>
      <c r="BI51" s="20" t="s">
        <v>343</v>
      </c>
      <c r="BJ51" s="1"/>
      <c r="BK51" s="1"/>
      <c r="BL51" s="20" t="s">
        <v>258</v>
      </c>
      <c r="BM51" s="20" t="s">
        <v>345</v>
      </c>
      <c r="BN51" s="20" t="s">
        <v>346</v>
      </c>
      <c r="BO51" s="20" t="s">
        <v>343</v>
      </c>
      <c r="BP51" s="1">
        <v>41365</v>
      </c>
      <c r="BQ51" s="1">
        <v>43574</v>
      </c>
      <c r="BR51" s="20" t="s">
        <v>258</v>
      </c>
      <c r="BS51" s="20" t="s">
        <v>342</v>
      </c>
      <c r="BT51" s="20"/>
      <c r="BU51" s="20" t="s">
        <v>343</v>
      </c>
      <c r="BV51" s="1"/>
      <c r="BW51" s="1"/>
      <c r="BX51" s="20" t="s">
        <v>256</v>
      </c>
      <c r="BY51" s="20" t="s">
        <v>345</v>
      </c>
      <c r="BZ51" s="20" t="s">
        <v>346</v>
      </c>
      <c r="CA51" s="20" t="s">
        <v>347</v>
      </c>
      <c r="CB51" s="1">
        <v>41393</v>
      </c>
      <c r="CC51" s="1">
        <v>47237</v>
      </c>
      <c r="CD51" s="20" t="s">
        <v>256</v>
      </c>
      <c r="CE51" s="20" t="s">
        <v>342</v>
      </c>
      <c r="CF51" s="20"/>
      <c r="CG51" s="20" t="s">
        <v>347</v>
      </c>
      <c r="CH51" s="1"/>
      <c r="CI51" s="1"/>
      <c r="CJ51" s="20" t="s">
        <v>256</v>
      </c>
      <c r="CK51" s="20" t="s">
        <v>342</v>
      </c>
      <c r="CL51" s="20"/>
      <c r="CM51" s="20" t="s">
        <v>347</v>
      </c>
      <c r="CN51" s="1"/>
      <c r="CO51" s="1"/>
      <c r="CP51" s="20" t="s">
        <v>256</v>
      </c>
      <c r="CQ51" s="20" t="s">
        <v>342</v>
      </c>
      <c r="CR51" s="20"/>
      <c r="CS51" s="20" t="s">
        <v>347</v>
      </c>
      <c r="CT51" s="1"/>
      <c r="CU51" s="1"/>
      <c r="CV51" s="20" t="s">
        <v>256</v>
      </c>
      <c r="CW51" s="20" t="s">
        <v>342</v>
      </c>
      <c r="CX51" s="20"/>
      <c r="CY51" s="20" t="s">
        <v>347</v>
      </c>
      <c r="CZ51" s="1"/>
      <c r="DA51" s="1"/>
      <c r="DB51" s="20" t="s">
        <v>256</v>
      </c>
      <c r="DC51" s="20" t="s">
        <v>342</v>
      </c>
      <c r="DD51" s="20"/>
      <c r="DE51" s="20" t="s">
        <v>347</v>
      </c>
      <c r="DF51" s="1"/>
      <c r="DG51" s="1"/>
      <c r="DH51" s="20" t="s">
        <v>256</v>
      </c>
      <c r="DI51" s="20" t="s">
        <v>342</v>
      </c>
      <c r="DJ51" s="20"/>
      <c r="DK51" s="20" t="s">
        <v>347</v>
      </c>
      <c r="DL51" s="1"/>
      <c r="DM51" s="1"/>
      <c r="DN51" s="20" t="s">
        <v>256</v>
      </c>
      <c r="DO51" s="20" t="s">
        <v>342</v>
      </c>
      <c r="DP51" s="20"/>
      <c r="DQ51" s="20" t="s">
        <v>347</v>
      </c>
      <c r="DR51" s="1"/>
      <c r="DS51" s="1"/>
      <c r="DT51" s="20" t="s">
        <v>348</v>
      </c>
      <c r="DU51" s="20">
        <v>1</v>
      </c>
      <c r="DV51" s="20" t="s">
        <v>348</v>
      </c>
      <c r="DW51" s="20" t="s">
        <v>349</v>
      </c>
      <c r="DX51" s="20" t="s">
        <v>348</v>
      </c>
      <c r="DY51" s="20" t="s">
        <v>348</v>
      </c>
      <c r="DZ51" s="9">
        <v>0</v>
      </c>
      <c r="EA51" s="20" t="s">
        <v>348</v>
      </c>
      <c r="EB51" s="20" t="s">
        <v>350</v>
      </c>
      <c r="EC51" s="20" t="s">
        <v>328</v>
      </c>
      <c r="ED51" s="20" t="s">
        <v>351</v>
      </c>
      <c r="EE51" s="20"/>
      <c r="EF51" s="20"/>
      <c r="EG51" s="20"/>
    </row>
    <row r="52" spans="1:137" ht="15" customHeight="1" x14ac:dyDescent="0.25">
      <c r="A52" s="26">
        <v>50</v>
      </c>
      <c r="B52" s="27" t="s">
        <v>848</v>
      </c>
      <c r="C52" s="42" t="s">
        <v>849</v>
      </c>
      <c r="D52" s="17" t="s">
        <v>336</v>
      </c>
      <c r="E52" s="18" t="s">
        <v>352</v>
      </c>
      <c r="F52" s="17" t="s">
        <v>338</v>
      </c>
      <c r="G52" s="18" t="s">
        <v>339</v>
      </c>
      <c r="H52" s="17"/>
      <c r="I52" s="17" t="s">
        <v>340</v>
      </c>
      <c r="J52" s="17" t="s">
        <v>341</v>
      </c>
      <c r="K52" s="17"/>
      <c r="L52" s="17"/>
      <c r="M52" s="19">
        <v>390.9</v>
      </c>
      <c r="N52" s="17" t="s">
        <v>328</v>
      </c>
      <c r="O52" s="17">
        <v>0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20"/>
      <c r="AM52" s="20"/>
      <c r="AN52" s="20" t="s">
        <v>211</v>
      </c>
      <c r="AO52" s="20" t="s">
        <v>342</v>
      </c>
      <c r="AP52" s="20"/>
      <c r="AQ52" s="20" t="s">
        <v>343</v>
      </c>
      <c r="AR52" s="1"/>
      <c r="AS52" s="1"/>
      <c r="AT52" s="20" t="s">
        <v>255</v>
      </c>
      <c r="AU52" s="20" t="s">
        <v>342</v>
      </c>
      <c r="AV52" s="20"/>
      <c r="AW52" s="20" t="s">
        <v>344</v>
      </c>
      <c r="AX52" s="1"/>
      <c r="AY52" s="1"/>
      <c r="AZ52" s="20" t="s">
        <v>257</v>
      </c>
      <c r="BA52" s="20" t="s">
        <v>342</v>
      </c>
      <c r="BB52" s="20"/>
      <c r="BC52" s="20" t="s">
        <v>343</v>
      </c>
      <c r="BD52" s="1"/>
      <c r="BE52" s="1"/>
      <c r="BF52" s="20" t="s">
        <v>237</v>
      </c>
      <c r="BG52" s="20" t="s">
        <v>342</v>
      </c>
      <c r="BH52" s="20"/>
      <c r="BI52" s="20" t="s">
        <v>343</v>
      </c>
      <c r="BJ52" s="1"/>
      <c r="BK52" s="1"/>
      <c r="BL52" s="20" t="s">
        <v>258</v>
      </c>
      <c r="BM52" s="20" t="s">
        <v>345</v>
      </c>
      <c r="BN52" s="20" t="s">
        <v>364</v>
      </c>
      <c r="BO52" s="20" t="s">
        <v>343</v>
      </c>
      <c r="BP52" s="1">
        <v>41894</v>
      </c>
      <c r="BQ52" s="1">
        <v>43678</v>
      </c>
      <c r="BR52" s="20" t="s">
        <v>258</v>
      </c>
      <c r="BS52" s="20" t="s">
        <v>342</v>
      </c>
      <c r="BT52" s="20"/>
      <c r="BU52" s="20" t="s">
        <v>343</v>
      </c>
      <c r="BV52" s="1"/>
      <c r="BW52" s="1"/>
      <c r="BX52" s="20" t="s">
        <v>256</v>
      </c>
      <c r="BY52" s="20" t="s">
        <v>345</v>
      </c>
      <c r="BZ52" s="20" t="s">
        <v>346</v>
      </c>
      <c r="CA52" s="20" t="s">
        <v>347</v>
      </c>
      <c r="CB52" s="1">
        <v>41389</v>
      </c>
      <c r="CC52" s="1">
        <v>47233</v>
      </c>
      <c r="CD52" s="20" t="s">
        <v>256</v>
      </c>
      <c r="CE52" s="20" t="s">
        <v>342</v>
      </c>
      <c r="CF52" s="20"/>
      <c r="CG52" s="20" t="s">
        <v>347</v>
      </c>
      <c r="CH52" s="1"/>
      <c r="CI52" s="1"/>
      <c r="CJ52" s="20" t="s">
        <v>256</v>
      </c>
      <c r="CK52" s="20" t="s">
        <v>342</v>
      </c>
      <c r="CL52" s="20"/>
      <c r="CM52" s="20" t="s">
        <v>347</v>
      </c>
      <c r="CN52" s="1"/>
      <c r="CO52" s="1"/>
      <c r="CP52" s="20" t="s">
        <v>256</v>
      </c>
      <c r="CQ52" s="20" t="s">
        <v>342</v>
      </c>
      <c r="CR52" s="20"/>
      <c r="CS52" s="20" t="s">
        <v>347</v>
      </c>
      <c r="CT52" s="1"/>
      <c r="CU52" s="1"/>
      <c r="CV52" s="20" t="s">
        <v>256</v>
      </c>
      <c r="CW52" s="20" t="s">
        <v>342</v>
      </c>
      <c r="CX52" s="20"/>
      <c r="CY52" s="20" t="s">
        <v>347</v>
      </c>
      <c r="CZ52" s="1"/>
      <c r="DA52" s="1"/>
      <c r="DB52" s="20" t="s">
        <v>256</v>
      </c>
      <c r="DC52" s="20" t="s">
        <v>342</v>
      </c>
      <c r="DD52" s="20"/>
      <c r="DE52" s="20" t="s">
        <v>347</v>
      </c>
      <c r="DF52" s="1"/>
      <c r="DG52" s="1"/>
      <c r="DH52" s="20" t="s">
        <v>256</v>
      </c>
      <c r="DI52" s="20" t="s">
        <v>342</v>
      </c>
      <c r="DJ52" s="20"/>
      <c r="DK52" s="20" t="s">
        <v>347</v>
      </c>
      <c r="DL52" s="1"/>
      <c r="DM52" s="1"/>
      <c r="DN52" s="20" t="s">
        <v>256</v>
      </c>
      <c r="DO52" s="20" t="s">
        <v>342</v>
      </c>
      <c r="DP52" s="20"/>
      <c r="DQ52" s="20" t="s">
        <v>347</v>
      </c>
      <c r="DR52" s="1"/>
      <c r="DS52" s="1"/>
      <c r="DT52" s="20" t="s">
        <v>348</v>
      </c>
      <c r="DU52" s="20">
        <v>1</v>
      </c>
      <c r="DV52" s="20" t="s">
        <v>348</v>
      </c>
      <c r="DW52" s="20" t="s">
        <v>349</v>
      </c>
      <c r="DX52" s="20" t="s">
        <v>348</v>
      </c>
      <c r="DY52" s="20" t="s">
        <v>348</v>
      </c>
      <c r="DZ52" s="9">
        <v>0</v>
      </c>
      <c r="EA52" s="20" t="s">
        <v>348</v>
      </c>
      <c r="EB52" s="20" t="s">
        <v>350</v>
      </c>
      <c r="EC52" s="20" t="s">
        <v>328</v>
      </c>
      <c r="ED52" s="20" t="s">
        <v>351</v>
      </c>
      <c r="EE52" s="20"/>
      <c r="EF52" s="20"/>
      <c r="EG52" s="20"/>
    </row>
    <row r="53" spans="1:137" ht="15" customHeight="1" x14ac:dyDescent="0.25">
      <c r="A53" s="26">
        <v>51</v>
      </c>
      <c r="B53" s="27" t="s">
        <v>853</v>
      </c>
      <c r="C53" s="42" t="s">
        <v>854</v>
      </c>
      <c r="D53" s="17" t="s">
        <v>336</v>
      </c>
      <c r="E53" s="18" t="s">
        <v>352</v>
      </c>
      <c r="F53" s="17" t="s">
        <v>338</v>
      </c>
      <c r="G53" s="18" t="s">
        <v>354</v>
      </c>
      <c r="H53" s="17"/>
      <c r="I53" s="17" t="s">
        <v>340</v>
      </c>
      <c r="J53" s="17" t="s">
        <v>369</v>
      </c>
      <c r="K53" s="17"/>
      <c r="L53" s="17"/>
      <c r="M53" s="19">
        <v>1371.3</v>
      </c>
      <c r="N53" s="17" t="s">
        <v>328</v>
      </c>
      <c r="O53" s="17">
        <v>0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20"/>
      <c r="AM53" s="20"/>
      <c r="AN53" s="20" t="s">
        <v>211</v>
      </c>
      <c r="AO53" s="20" t="s">
        <v>342</v>
      </c>
      <c r="AP53" s="20"/>
      <c r="AQ53" s="20" t="s">
        <v>343</v>
      </c>
      <c r="AR53" s="1"/>
      <c r="AS53" s="1"/>
      <c r="AT53" s="20" t="s">
        <v>255</v>
      </c>
      <c r="AU53" s="20" t="s">
        <v>345</v>
      </c>
      <c r="AV53" s="20" t="s">
        <v>364</v>
      </c>
      <c r="AW53" s="20" t="s">
        <v>344</v>
      </c>
      <c r="AX53" s="1">
        <v>40135</v>
      </c>
      <c r="AY53" s="1">
        <v>42907</v>
      </c>
      <c r="AZ53" s="20" t="s">
        <v>257</v>
      </c>
      <c r="BA53" s="20" t="s">
        <v>342</v>
      </c>
      <c r="BB53" s="20"/>
      <c r="BC53" s="20" t="s">
        <v>343</v>
      </c>
      <c r="BD53" s="1"/>
      <c r="BE53" s="1"/>
      <c r="BF53" s="20" t="s">
        <v>237</v>
      </c>
      <c r="BG53" s="20" t="s">
        <v>345</v>
      </c>
      <c r="BH53" s="20" t="s">
        <v>364</v>
      </c>
      <c r="BI53" s="20" t="s">
        <v>343</v>
      </c>
      <c r="BJ53" s="1">
        <v>40135</v>
      </c>
      <c r="BK53" s="1">
        <v>42563</v>
      </c>
      <c r="BL53" s="20" t="s">
        <v>258</v>
      </c>
      <c r="BM53" s="20" t="s">
        <v>345</v>
      </c>
      <c r="BN53" s="20" t="s">
        <v>346</v>
      </c>
      <c r="BO53" s="20" t="s">
        <v>343</v>
      </c>
      <c r="BP53" s="1">
        <v>41556</v>
      </c>
      <c r="BQ53" s="1">
        <v>42458</v>
      </c>
      <c r="BR53" s="20" t="s">
        <v>258</v>
      </c>
      <c r="BS53" s="20" t="s">
        <v>342</v>
      </c>
      <c r="BT53" s="20"/>
      <c r="BU53" s="20" t="s">
        <v>343</v>
      </c>
      <c r="BV53" s="1"/>
      <c r="BW53" s="1"/>
      <c r="BX53" s="20" t="s">
        <v>256</v>
      </c>
      <c r="BY53" s="20" t="s">
        <v>345</v>
      </c>
      <c r="BZ53" s="20" t="s">
        <v>346</v>
      </c>
      <c r="CA53" s="20" t="s">
        <v>347</v>
      </c>
      <c r="CB53" s="1"/>
      <c r="CC53" s="1"/>
      <c r="CD53" s="20" t="s">
        <v>256</v>
      </c>
      <c r="CE53" s="20" t="s">
        <v>342</v>
      </c>
      <c r="CF53" s="20"/>
      <c r="CG53" s="20" t="s">
        <v>347</v>
      </c>
      <c r="CH53" s="1"/>
      <c r="CI53" s="1"/>
      <c r="CJ53" s="20" t="s">
        <v>256</v>
      </c>
      <c r="CK53" s="20" t="s">
        <v>342</v>
      </c>
      <c r="CL53" s="20"/>
      <c r="CM53" s="20" t="s">
        <v>347</v>
      </c>
      <c r="CN53" s="1"/>
      <c r="CO53" s="1"/>
      <c r="CP53" s="20" t="s">
        <v>256</v>
      </c>
      <c r="CQ53" s="20" t="s">
        <v>342</v>
      </c>
      <c r="CR53" s="20"/>
      <c r="CS53" s="20" t="s">
        <v>347</v>
      </c>
      <c r="CT53" s="1"/>
      <c r="CU53" s="1"/>
      <c r="CV53" s="20" t="s">
        <v>256</v>
      </c>
      <c r="CW53" s="20" t="s">
        <v>342</v>
      </c>
      <c r="CX53" s="20"/>
      <c r="CY53" s="20" t="s">
        <v>347</v>
      </c>
      <c r="CZ53" s="1"/>
      <c r="DA53" s="1"/>
      <c r="DB53" s="20" t="s">
        <v>256</v>
      </c>
      <c r="DC53" s="20" t="s">
        <v>342</v>
      </c>
      <c r="DD53" s="20"/>
      <c r="DE53" s="20" t="s">
        <v>347</v>
      </c>
      <c r="DF53" s="1"/>
      <c r="DG53" s="1"/>
      <c r="DH53" s="20" t="s">
        <v>256</v>
      </c>
      <c r="DI53" s="20" t="s">
        <v>342</v>
      </c>
      <c r="DJ53" s="20"/>
      <c r="DK53" s="20" t="s">
        <v>347</v>
      </c>
      <c r="DL53" s="1"/>
      <c r="DM53" s="1"/>
      <c r="DN53" s="20" t="s">
        <v>256</v>
      </c>
      <c r="DO53" s="20" t="s">
        <v>342</v>
      </c>
      <c r="DP53" s="20"/>
      <c r="DQ53" s="20" t="s">
        <v>347</v>
      </c>
      <c r="DR53" s="1"/>
      <c r="DS53" s="1"/>
      <c r="DT53" s="20" t="s">
        <v>348</v>
      </c>
      <c r="DU53" s="20">
        <v>1</v>
      </c>
      <c r="DV53" s="20" t="s">
        <v>348</v>
      </c>
      <c r="DW53" s="20" t="s">
        <v>360</v>
      </c>
      <c r="DX53" s="20" t="s">
        <v>348</v>
      </c>
      <c r="DY53" s="20" t="s">
        <v>348</v>
      </c>
      <c r="DZ53" s="9">
        <v>0</v>
      </c>
      <c r="EA53" s="20" t="s">
        <v>348</v>
      </c>
      <c r="EB53" s="20" t="s">
        <v>350</v>
      </c>
      <c r="EC53" s="20" t="s">
        <v>328</v>
      </c>
      <c r="ED53" s="20" t="s">
        <v>351</v>
      </c>
      <c r="EE53" s="20"/>
      <c r="EF53" s="20"/>
      <c r="EG53" s="20"/>
    </row>
    <row r="54" spans="1:137" ht="15" customHeight="1" x14ac:dyDescent="0.25">
      <c r="A54" s="26">
        <v>52</v>
      </c>
      <c r="B54" s="27" t="s">
        <v>858</v>
      </c>
      <c r="C54" s="42" t="s">
        <v>859</v>
      </c>
      <c r="D54" s="17" t="s">
        <v>336</v>
      </c>
      <c r="E54" s="18" t="s">
        <v>337</v>
      </c>
      <c r="F54" s="17" t="s">
        <v>338</v>
      </c>
      <c r="G54" s="18" t="s">
        <v>339</v>
      </c>
      <c r="H54" s="17"/>
      <c r="I54" s="17" t="s">
        <v>340</v>
      </c>
      <c r="J54" s="17" t="s">
        <v>341</v>
      </c>
      <c r="K54" s="17"/>
      <c r="L54" s="17"/>
      <c r="M54" s="19">
        <v>0</v>
      </c>
      <c r="N54" s="17" t="s">
        <v>328</v>
      </c>
      <c r="O54" s="17">
        <v>0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20"/>
      <c r="AM54" s="20"/>
      <c r="AN54" s="20" t="s">
        <v>211</v>
      </c>
      <c r="AO54" s="20" t="s">
        <v>342</v>
      </c>
      <c r="AP54" s="20"/>
      <c r="AQ54" s="20" t="s">
        <v>343</v>
      </c>
      <c r="AR54" s="1"/>
      <c r="AS54" s="1"/>
      <c r="AT54" s="20" t="s">
        <v>255</v>
      </c>
      <c r="AU54" s="20" t="s">
        <v>353</v>
      </c>
      <c r="AV54" s="20"/>
      <c r="AW54" s="20" t="s">
        <v>344</v>
      </c>
      <c r="AX54" s="1"/>
      <c r="AY54" s="1"/>
      <c r="AZ54" s="20" t="s">
        <v>257</v>
      </c>
      <c r="BA54" s="20" t="s">
        <v>342</v>
      </c>
      <c r="BB54" s="20"/>
      <c r="BC54" s="20" t="s">
        <v>343</v>
      </c>
      <c r="BD54" s="1"/>
      <c r="BE54" s="1"/>
      <c r="BF54" s="20" t="s">
        <v>237</v>
      </c>
      <c r="BG54" s="20" t="s">
        <v>353</v>
      </c>
      <c r="BH54" s="20"/>
      <c r="BI54" s="20" t="s">
        <v>343</v>
      </c>
      <c r="BJ54" s="1"/>
      <c r="BK54" s="1"/>
      <c r="BL54" s="20" t="s">
        <v>258</v>
      </c>
      <c r="BM54" s="20" t="s">
        <v>353</v>
      </c>
      <c r="BN54" s="20"/>
      <c r="BO54" s="20" t="s">
        <v>343</v>
      </c>
      <c r="BP54" s="1"/>
      <c r="BQ54" s="1"/>
      <c r="BR54" s="20" t="s">
        <v>258</v>
      </c>
      <c r="BS54" s="20" t="s">
        <v>342</v>
      </c>
      <c r="BT54" s="20"/>
      <c r="BU54" s="20" t="s">
        <v>343</v>
      </c>
      <c r="BV54" s="1"/>
      <c r="BW54" s="1"/>
      <c r="BX54" s="20" t="s">
        <v>256</v>
      </c>
      <c r="BY54" s="20" t="s">
        <v>345</v>
      </c>
      <c r="BZ54" s="20" t="s">
        <v>346</v>
      </c>
      <c r="CA54" s="20" t="s">
        <v>347</v>
      </c>
      <c r="CB54" s="1"/>
      <c r="CC54" s="1"/>
      <c r="CD54" s="20" t="s">
        <v>256</v>
      </c>
      <c r="CE54" s="20" t="s">
        <v>342</v>
      </c>
      <c r="CF54" s="20"/>
      <c r="CG54" s="20" t="s">
        <v>347</v>
      </c>
      <c r="CH54" s="1"/>
      <c r="CI54" s="1"/>
      <c r="CJ54" s="20" t="s">
        <v>256</v>
      </c>
      <c r="CK54" s="20" t="s">
        <v>342</v>
      </c>
      <c r="CL54" s="20"/>
      <c r="CM54" s="20" t="s">
        <v>347</v>
      </c>
      <c r="CN54" s="1"/>
      <c r="CO54" s="1"/>
      <c r="CP54" s="20" t="s">
        <v>256</v>
      </c>
      <c r="CQ54" s="20" t="s">
        <v>342</v>
      </c>
      <c r="CR54" s="20"/>
      <c r="CS54" s="20" t="s">
        <v>347</v>
      </c>
      <c r="CT54" s="1"/>
      <c r="CU54" s="1"/>
      <c r="CV54" s="20" t="s">
        <v>256</v>
      </c>
      <c r="CW54" s="20" t="s">
        <v>342</v>
      </c>
      <c r="CX54" s="20"/>
      <c r="CY54" s="20" t="s">
        <v>347</v>
      </c>
      <c r="CZ54" s="1"/>
      <c r="DA54" s="1"/>
      <c r="DB54" s="20" t="s">
        <v>256</v>
      </c>
      <c r="DC54" s="20" t="s">
        <v>342</v>
      </c>
      <c r="DD54" s="20"/>
      <c r="DE54" s="20" t="s">
        <v>347</v>
      </c>
      <c r="DF54" s="1"/>
      <c r="DG54" s="1"/>
      <c r="DH54" s="20" t="s">
        <v>256</v>
      </c>
      <c r="DI54" s="20" t="s">
        <v>342</v>
      </c>
      <c r="DJ54" s="20"/>
      <c r="DK54" s="20" t="s">
        <v>347</v>
      </c>
      <c r="DL54" s="1"/>
      <c r="DM54" s="1"/>
      <c r="DN54" s="20" t="s">
        <v>256</v>
      </c>
      <c r="DO54" s="20" t="s">
        <v>342</v>
      </c>
      <c r="DP54" s="20"/>
      <c r="DQ54" s="20" t="s">
        <v>347</v>
      </c>
      <c r="DR54" s="1"/>
      <c r="DS54" s="1"/>
      <c r="DT54" s="20" t="s">
        <v>348</v>
      </c>
      <c r="DU54" s="20">
        <v>1</v>
      </c>
      <c r="DV54" s="20" t="s">
        <v>348</v>
      </c>
      <c r="DW54" s="20" t="s">
        <v>349</v>
      </c>
      <c r="DX54" s="20" t="s">
        <v>348</v>
      </c>
      <c r="DY54" s="20" t="s">
        <v>348</v>
      </c>
      <c r="DZ54" s="9">
        <v>0</v>
      </c>
      <c r="EA54" s="20" t="s">
        <v>348</v>
      </c>
      <c r="EB54" s="20" t="s">
        <v>350</v>
      </c>
      <c r="EC54" s="20" t="s">
        <v>328</v>
      </c>
      <c r="ED54" s="20" t="s">
        <v>351</v>
      </c>
      <c r="EE54" s="20"/>
      <c r="EF54" s="20"/>
      <c r="EG54" s="20"/>
    </row>
    <row r="55" spans="1:137" ht="15" customHeight="1" x14ac:dyDescent="0.25">
      <c r="A55" s="26">
        <v>53</v>
      </c>
      <c r="B55" s="27" t="s">
        <v>863</v>
      </c>
      <c r="C55" s="42" t="s">
        <v>864</v>
      </c>
      <c r="D55" s="17" t="s">
        <v>336</v>
      </c>
      <c r="E55" s="18" t="s">
        <v>337</v>
      </c>
      <c r="F55" s="17" t="s">
        <v>338</v>
      </c>
      <c r="G55" s="18" t="s">
        <v>339</v>
      </c>
      <c r="H55" s="17"/>
      <c r="I55" s="17" t="s">
        <v>340</v>
      </c>
      <c r="J55" s="17" t="s">
        <v>341</v>
      </c>
      <c r="K55" s="17"/>
      <c r="L55" s="17"/>
      <c r="M55" s="19">
        <v>0</v>
      </c>
      <c r="N55" s="17" t="s">
        <v>328</v>
      </c>
      <c r="O55" s="17">
        <v>0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20"/>
      <c r="AM55" s="20"/>
      <c r="AN55" s="20" t="s">
        <v>211</v>
      </c>
      <c r="AO55" s="20" t="s">
        <v>342</v>
      </c>
      <c r="AP55" s="20"/>
      <c r="AQ55" s="20" t="s">
        <v>343</v>
      </c>
      <c r="AR55" s="1"/>
      <c r="AS55" s="1"/>
      <c r="AT55" s="20" t="s">
        <v>255</v>
      </c>
      <c r="AU55" s="20" t="s">
        <v>342</v>
      </c>
      <c r="AV55" s="20"/>
      <c r="AW55" s="20" t="s">
        <v>344</v>
      </c>
      <c r="AX55" s="1"/>
      <c r="AY55" s="1"/>
      <c r="AZ55" s="20" t="s">
        <v>257</v>
      </c>
      <c r="BA55" s="20" t="s">
        <v>342</v>
      </c>
      <c r="BB55" s="20"/>
      <c r="BC55" s="20" t="s">
        <v>343</v>
      </c>
      <c r="BD55" s="1"/>
      <c r="BE55" s="1"/>
      <c r="BF55" s="20" t="s">
        <v>237</v>
      </c>
      <c r="BG55" s="20" t="s">
        <v>342</v>
      </c>
      <c r="BH55" s="20"/>
      <c r="BI55" s="20" t="s">
        <v>343</v>
      </c>
      <c r="BJ55" s="1"/>
      <c r="BK55" s="1"/>
      <c r="BL55" s="20" t="s">
        <v>258</v>
      </c>
      <c r="BM55" s="20" t="s">
        <v>353</v>
      </c>
      <c r="BN55" s="20"/>
      <c r="BO55" s="20" t="s">
        <v>343</v>
      </c>
      <c r="BP55" s="1"/>
      <c r="BQ55" s="1"/>
      <c r="BR55" s="20" t="s">
        <v>258</v>
      </c>
      <c r="BS55" s="20" t="s">
        <v>342</v>
      </c>
      <c r="BT55" s="20"/>
      <c r="BU55" s="20" t="s">
        <v>343</v>
      </c>
      <c r="BV55" s="1"/>
      <c r="BW55" s="1"/>
      <c r="BX55" s="20" t="s">
        <v>256</v>
      </c>
      <c r="BY55" s="20" t="s">
        <v>345</v>
      </c>
      <c r="BZ55" s="20" t="s">
        <v>346</v>
      </c>
      <c r="CA55" s="20" t="s">
        <v>347</v>
      </c>
      <c r="CB55" s="1"/>
      <c r="CC55" s="1"/>
      <c r="CD55" s="20" t="s">
        <v>256</v>
      </c>
      <c r="CE55" s="20" t="s">
        <v>342</v>
      </c>
      <c r="CF55" s="20"/>
      <c r="CG55" s="20" t="s">
        <v>347</v>
      </c>
      <c r="CH55" s="1"/>
      <c r="CI55" s="1"/>
      <c r="CJ55" s="20" t="s">
        <v>256</v>
      </c>
      <c r="CK55" s="20" t="s">
        <v>342</v>
      </c>
      <c r="CL55" s="20"/>
      <c r="CM55" s="20" t="s">
        <v>347</v>
      </c>
      <c r="CN55" s="1"/>
      <c r="CO55" s="1"/>
      <c r="CP55" s="20" t="s">
        <v>256</v>
      </c>
      <c r="CQ55" s="20" t="s">
        <v>342</v>
      </c>
      <c r="CR55" s="20"/>
      <c r="CS55" s="20" t="s">
        <v>347</v>
      </c>
      <c r="CT55" s="1"/>
      <c r="CU55" s="1"/>
      <c r="CV55" s="20" t="s">
        <v>256</v>
      </c>
      <c r="CW55" s="20" t="s">
        <v>342</v>
      </c>
      <c r="CX55" s="20"/>
      <c r="CY55" s="20" t="s">
        <v>347</v>
      </c>
      <c r="CZ55" s="1"/>
      <c r="DA55" s="1"/>
      <c r="DB55" s="20" t="s">
        <v>256</v>
      </c>
      <c r="DC55" s="20" t="s">
        <v>342</v>
      </c>
      <c r="DD55" s="20"/>
      <c r="DE55" s="20" t="s">
        <v>347</v>
      </c>
      <c r="DF55" s="1"/>
      <c r="DG55" s="1"/>
      <c r="DH55" s="20" t="s">
        <v>256</v>
      </c>
      <c r="DI55" s="20" t="s">
        <v>342</v>
      </c>
      <c r="DJ55" s="20"/>
      <c r="DK55" s="20" t="s">
        <v>347</v>
      </c>
      <c r="DL55" s="1"/>
      <c r="DM55" s="1"/>
      <c r="DN55" s="20" t="s">
        <v>256</v>
      </c>
      <c r="DO55" s="20" t="s">
        <v>342</v>
      </c>
      <c r="DP55" s="20"/>
      <c r="DQ55" s="20" t="s">
        <v>347</v>
      </c>
      <c r="DR55" s="1"/>
      <c r="DS55" s="1"/>
      <c r="DT55" s="20" t="s">
        <v>348</v>
      </c>
      <c r="DU55" s="20">
        <v>1</v>
      </c>
      <c r="DV55" s="20" t="s">
        <v>348</v>
      </c>
      <c r="DW55" s="20" t="s">
        <v>349</v>
      </c>
      <c r="DX55" s="20" t="s">
        <v>348</v>
      </c>
      <c r="DY55" s="20" t="s">
        <v>348</v>
      </c>
      <c r="DZ55" s="9">
        <v>0</v>
      </c>
      <c r="EA55" s="20" t="s">
        <v>348</v>
      </c>
      <c r="EB55" s="20" t="s">
        <v>350</v>
      </c>
      <c r="EC55" s="20" t="s">
        <v>328</v>
      </c>
      <c r="ED55" s="20" t="s">
        <v>351</v>
      </c>
      <c r="EE55" s="20"/>
      <c r="EF55" s="20"/>
      <c r="EG55" s="20"/>
    </row>
    <row r="56" spans="1:137" ht="15" customHeight="1" x14ac:dyDescent="0.25">
      <c r="A56" s="26">
        <v>54</v>
      </c>
      <c r="B56" s="27" t="s">
        <v>868</v>
      </c>
      <c r="C56" s="42" t="s">
        <v>869</v>
      </c>
      <c r="D56" s="17" t="s">
        <v>336</v>
      </c>
      <c r="E56" s="18" t="s">
        <v>352</v>
      </c>
      <c r="F56" s="17" t="s">
        <v>355</v>
      </c>
      <c r="G56" s="18" t="s">
        <v>339</v>
      </c>
      <c r="H56" s="17"/>
      <c r="I56" s="17" t="s">
        <v>340</v>
      </c>
      <c r="J56" s="17" t="s">
        <v>341</v>
      </c>
      <c r="K56" s="17"/>
      <c r="L56" s="17"/>
      <c r="M56" s="19">
        <v>756.7</v>
      </c>
      <c r="N56" s="17" t="s">
        <v>328</v>
      </c>
      <c r="O56" s="17">
        <v>0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20"/>
      <c r="AM56" s="20"/>
      <c r="AN56" s="20" t="s">
        <v>211</v>
      </c>
      <c r="AO56" s="20" t="s">
        <v>342</v>
      </c>
      <c r="AP56" s="20"/>
      <c r="AQ56" s="20" t="s">
        <v>343</v>
      </c>
      <c r="AR56" s="1"/>
      <c r="AS56" s="1"/>
      <c r="AT56" s="20" t="s">
        <v>255</v>
      </c>
      <c r="AU56" s="20" t="s">
        <v>353</v>
      </c>
      <c r="AV56" s="20"/>
      <c r="AW56" s="20" t="s">
        <v>344</v>
      </c>
      <c r="AX56" s="1"/>
      <c r="AY56" s="1"/>
      <c r="AZ56" s="20" t="s">
        <v>257</v>
      </c>
      <c r="BA56" s="20" t="s">
        <v>342</v>
      </c>
      <c r="BB56" s="20"/>
      <c r="BC56" s="20" t="s">
        <v>343</v>
      </c>
      <c r="BD56" s="1"/>
      <c r="BE56" s="1"/>
      <c r="BF56" s="20" t="s">
        <v>237</v>
      </c>
      <c r="BG56" s="20" t="s">
        <v>353</v>
      </c>
      <c r="BH56" s="20"/>
      <c r="BI56" s="20" t="s">
        <v>343</v>
      </c>
      <c r="BJ56" s="1"/>
      <c r="BK56" s="1"/>
      <c r="BL56" s="20" t="s">
        <v>258</v>
      </c>
      <c r="BM56" s="20" t="s">
        <v>345</v>
      </c>
      <c r="BN56" s="20" t="s">
        <v>346</v>
      </c>
      <c r="BO56" s="20" t="s">
        <v>343</v>
      </c>
      <c r="BP56" s="1">
        <v>41507</v>
      </c>
      <c r="BQ56" s="1">
        <v>42889</v>
      </c>
      <c r="BR56" s="20" t="s">
        <v>258</v>
      </c>
      <c r="BS56" s="20" t="s">
        <v>342</v>
      </c>
      <c r="BT56" s="20"/>
      <c r="BU56" s="20" t="s">
        <v>343</v>
      </c>
      <c r="BV56" s="1"/>
      <c r="BW56" s="1"/>
      <c r="BX56" s="20" t="s">
        <v>256</v>
      </c>
      <c r="BY56" s="20" t="s">
        <v>345</v>
      </c>
      <c r="BZ56" s="20" t="s">
        <v>346</v>
      </c>
      <c r="CA56" s="20" t="s">
        <v>347</v>
      </c>
      <c r="CB56" s="1">
        <v>41074</v>
      </c>
      <c r="CC56" s="1">
        <v>46918</v>
      </c>
      <c r="CD56" s="20" t="s">
        <v>256</v>
      </c>
      <c r="CE56" s="20" t="s">
        <v>342</v>
      </c>
      <c r="CF56" s="20"/>
      <c r="CG56" s="20" t="s">
        <v>347</v>
      </c>
      <c r="CH56" s="1"/>
      <c r="CI56" s="1"/>
      <c r="CJ56" s="20" t="s">
        <v>256</v>
      </c>
      <c r="CK56" s="20" t="s">
        <v>342</v>
      </c>
      <c r="CL56" s="20"/>
      <c r="CM56" s="20" t="s">
        <v>347</v>
      </c>
      <c r="CN56" s="1"/>
      <c r="CO56" s="1"/>
      <c r="CP56" s="20" t="s">
        <v>256</v>
      </c>
      <c r="CQ56" s="20" t="s">
        <v>342</v>
      </c>
      <c r="CR56" s="20"/>
      <c r="CS56" s="20" t="s">
        <v>347</v>
      </c>
      <c r="CT56" s="1"/>
      <c r="CU56" s="1"/>
      <c r="CV56" s="20" t="s">
        <v>256</v>
      </c>
      <c r="CW56" s="20" t="s">
        <v>342</v>
      </c>
      <c r="CX56" s="20"/>
      <c r="CY56" s="20" t="s">
        <v>347</v>
      </c>
      <c r="CZ56" s="1"/>
      <c r="DA56" s="1"/>
      <c r="DB56" s="20" t="s">
        <v>256</v>
      </c>
      <c r="DC56" s="20" t="s">
        <v>342</v>
      </c>
      <c r="DD56" s="20"/>
      <c r="DE56" s="20" t="s">
        <v>347</v>
      </c>
      <c r="DF56" s="1"/>
      <c r="DG56" s="1"/>
      <c r="DH56" s="20" t="s">
        <v>256</v>
      </c>
      <c r="DI56" s="20" t="s">
        <v>342</v>
      </c>
      <c r="DJ56" s="20"/>
      <c r="DK56" s="20" t="s">
        <v>347</v>
      </c>
      <c r="DL56" s="1"/>
      <c r="DM56" s="1"/>
      <c r="DN56" s="20" t="s">
        <v>256</v>
      </c>
      <c r="DO56" s="20" t="s">
        <v>342</v>
      </c>
      <c r="DP56" s="20"/>
      <c r="DQ56" s="20" t="s">
        <v>347</v>
      </c>
      <c r="DR56" s="1"/>
      <c r="DS56" s="1"/>
      <c r="DT56" s="20" t="s">
        <v>348</v>
      </c>
      <c r="DU56" s="20">
        <v>1</v>
      </c>
      <c r="DV56" s="20" t="s">
        <v>348</v>
      </c>
      <c r="DW56" s="20" t="s">
        <v>349</v>
      </c>
      <c r="DX56" s="20" t="s">
        <v>348</v>
      </c>
      <c r="DY56" s="20" t="s">
        <v>348</v>
      </c>
      <c r="DZ56" s="9">
        <v>0</v>
      </c>
      <c r="EA56" s="20" t="s">
        <v>328</v>
      </c>
      <c r="EB56" s="20" t="s">
        <v>350</v>
      </c>
      <c r="EC56" s="20" t="s">
        <v>328</v>
      </c>
      <c r="ED56" s="20" t="s">
        <v>351</v>
      </c>
      <c r="EE56" s="20"/>
      <c r="EF56" s="20"/>
      <c r="EG56" s="20"/>
    </row>
    <row r="57" spans="1:137" ht="15" customHeight="1" x14ac:dyDescent="0.25">
      <c r="A57" s="26">
        <v>55</v>
      </c>
      <c r="B57" s="27" t="s">
        <v>873</v>
      </c>
      <c r="C57" s="42" t="s">
        <v>874</v>
      </c>
      <c r="D57" s="17" t="s">
        <v>336</v>
      </c>
      <c r="E57" s="18" t="s">
        <v>352</v>
      </c>
      <c r="F57" s="17" t="s">
        <v>338</v>
      </c>
      <c r="G57" s="18" t="s">
        <v>339</v>
      </c>
      <c r="H57" s="17"/>
      <c r="I57" s="17" t="s">
        <v>356</v>
      </c>
      <c r="J57" s="17" t="s">
        <v>366</v>
      </c>
      <c r="K57" s="17"/>
      <c r="L57" s="17"/>
      <c r="M57" s="19">
        <v>729.1</v>
      </c>
      <c r="N57" s="17" t="s">
        <v>328</v>
      </c>
      <c r="O57" s="17">
        <v>0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20"/>
      <c r="AM57" s="20"/>
      <c r="AN57" s="20" t="s">
        <v>211</v>
      </c>
      <c r="AO57" s="20" t="s">
        <v>342</v>
      </c>
      <c r="AP57" s="20"/>
      <c r="AQ57" s="20" t="s">
        <v>343</v>
      </c>
      <c r="AR57" s="1"/>
      <c r="AS57" s="1"/>
      <c r="AT57" s="20" t="s">
        <v>255</v>
      </c>
      <c r="AU57" s="20" t="s">
        <v>342</v>
      </c>
      <c r="AV57" s="20"/>
      <c r="AW57" s="20" t="s">
        <v>344</v>
      </c>
      <c r="AX57" s="1"/>
      <c r="AY57" s="1"/>
      <c r="AZ57" s="20" t="s">
        <v>257</v>
      </c>
      <c r="BA57" s="20" t="s">
        <v>342</v>
      </c>
      <c r="BB57" s="20"/>
      <c r="BC57" s="20" t="s">
        <v>343</v>
      </c>
      <c r="BD57" s="1"/>
      <c r="BE57" s="1"/>
      <c r="BF57" s="20" t="s">
        <v>237</v>
      </c>
      <c r="BG57" s="20" t="s">
        <v>342</v>
      </c>
      <c r="BH57" s="20"/>
      <c r="BI57" s="20" t="s">
        <v>343</v>
      </c>
      <c r="BJ57" s="1"/>
      <c r="BK57" s="1"/>
      <c r="BL57" s="20" t="s">
        <v>258</v>
      </c>
      <c r="BM57" s="20" t="s">
        <v>353</v>
      </c>
      <c r="BN57" s="20"/>
      <c r="BO57" s="20" t="s">
        <v>343</v>
      </c>
      <c r="BP57" s="1"/>
      <c r="BQ57" s="1"/>
      <c r="BR57" s="20" t="s">
        <v>258</v>
      </c>
      <c r="BS57" s="20" t="s">
        <v>342</v>
      </c>
      <c r="BT57" s="20"/>
      <c r="BU57" s="20" t="s">
        <v>343</v>
      </c>
      <c r="BV57" s="1"/>
      <c r="BW57" s="1"/>
      <c r="BX57" s="20" t="s">
        <v>256</v>
      </c>
      <c r="BY57" s="20" t="s">
        <v>345</v>
      </c>
      <c r="BZ57" s="20" t="s">
        <v>346</v>
      </c>
      <c r="CA57" s="20" t="s">
        <v>347</v>
      </c>
      <c r="CB57" s="1">
        <v>41389</v>
      </c>
      <c r="CC57" s="1">
        <v>47233</v>
      </c>
      <c r="CD57" s="20" t="s">
        <v>256</v>
      </c>
      <c r="CE57" s="20" t="s">
        <v>342</v>
      </c>
      <c r="CF57" s="20"/>
      <c r="CG57" s="20" t="s">
        <v>347</v>
      </c>
      <c r="CH57" s="1"/>
      <c r="CI57" s="1"/>
      <c r="CJ57" s="20" t="s">
        <v>256</v>
      </c>
      <c r="CK57" s="20" t="s">
        <v>342</v>
      </c>
      <c r="CL57" s="20"/>
      <c r="CM57" s="20" t="s">
        <v>347</v>
      </c>
      <c r="CN57" s="1"/>
      <c r="CO57" s="1"/>
      <c r="CP57" s="20" t="s">
        <v>256</v>
      </c>
      <c r="CQ57" s="20" t="s">
        <v>342</v>
      </c>
      <c r="CR57" s="20"/>
      <c r="CS57" s="20" t="s">
        <v>347</v>
      </c>
      <c r="CT57" s="1"/>
      <c r="CU57" s="1"/>
      <c r="CV57" s="20" t="s">
        <v>256</v>
      </c>
      <c r="CW57" s="20" t="s">
        <v>342</v>
      </c>
      <c r="CX57" s="20"/>
      <c r="CY57" s="20" t="s">
        <v>347</v>
      </c>
      <c r="CZ57" s="1"/>
      <c r="DA57" s="1"/>
      <c r="DB57" s="20" t="s">
        <v>256</v>
      </c>
      <c r="DC57" s="20" t="s">
        <v>342</v>
      </c>
      <c r="DD57" s="20"/>
      <c r="DE57" s="20" t="s">
        <v>347</v>
      </c>
      <c r="DF57" s="1"/>
      <c r="DG57" s="1"/>
      <c r="DH57" s="20" t="s">
        <v>256</v>
      </c>
      <c r="DI57" s="20" t="s">
        <v>342</v>
      </c>
      <c r="DJ57" s="20"/>
      <c r="DK57" s="20" t="s">
        <v>347</v>
      </c>
      <c r="DL57" s="1"/>
      <c r="DM57" s="1"/>
      <c r="DN57" s="20" t="s">
        <v>256</v>
      </c>
      <c r="DO57" s="20" t="s">
        <v>342</v>
      </c>
      <c r="DP57" s="20"/>
      <c r="DQ57" s="20" t="s">
        <v>347</v>
      </c>
      <c r="DR57" s="1"/>
      <c r="DS57" s="1"/>
      <c r="DT57" s="20" t="s">
        <v>348</v>
      </c>
      <c r="DU57" s="20">
        <v>1</v>
      </c>
      <c r="DV57" s="20" t="s">
        <v>348</v>
      </c>
      <c r="DW57" s="20" t="s">
        <v>349</v>
      </c>
      <c r="DX57" s="20" t="s">
        <v>348</v>
      </c>
      <c r="DY57" s="20" t="s">
        <v>348</v>
      </c>
      <c r="DZ57" s="9">
        <v>0</v>
      </c>
      <c r="EA57" s="20" t="s">
        <v>348</v>
      </c>
      <c r="EB57" s="20" t="s">
        <v>350</v>
      </c>
      <c r="EC57" s="20" t="s">
        <v>328</v>
      </c>
      <c r="ED57" s="20" t="s">
        <v>351</v>
      </c>
      <c r="EE57" s="20"/>
      <c r="EF57" s="20"/>
      <c r="EG57" s="20"/>
    </row>
    <row r="58" spans="1:137" ht="15" customHeight="1" x14ac:dyDescent="0.25">
      <c r="A58" s="26">
        <v>56</v>
      </c>
      <c r="B58" s="27" t="s">
        <v>878</v>
      </c>
      <c r="C58" s="42" t="s">
        <v>879</v>
      </c>
      <c r="D58" s="17" t="s">
        <v>336</v>
      </c>
      <c r="E58" s="18" t="s">
        <v>352</v>
      </c>
      <c r="F58" s="17" t="s">
        <v>338</v>
      </c>
      <c r="G58" s="18" t="s">
        <v>339</v>
      </c>
      <c r="H58" s="17"/>
      <c r="I58" s="17" t="s">
        <v>340</v>
      </c>
      <c r="J58" s="17" t="s">
        <v>341</v>
      </c>
      <c r="K58" s="17"/>
      <c r="L58" s="17"/>
      <c r="M58" s="19">
        <v>312</v>
      </c>
      <c r="N58" s="17" t="s">
        <v>328</v>
      </c>
      <c r="O58" s="17">
        <v>0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20"/>
      <c r="AM58" s="20"/>
      <c r="AN58" s="20" t="s">
        <v>211</v>
      </c>
      <c r="AO58" s="20" t="s">
        <v>342</v>
      </c>
      <c r="AP58" s="20"/>
      <c r="AQ58" s="20" t="s">
        <v>343</v>
      </c>
      <c r="AR58" s="1"/>
      <c r="AS58" s="1"/>
      <c r="AT58" s="20" t="s">
        <v>255</v>
      </c>
      <c r="AU58" s="20" t="s">
        <v>353</v>
      </c>
      <c r="AV58" s="20"/>
      <c r="AW58" s="20" t="s">
        <v>344</v>
      </c>
      <c r="AX58" s="1"/>
      <c r="AY58" s="1"/>
      <c r="AZ58" s="20" t="s">
        <v>257</v>
      </c>
      <c r="BA58" s="20" t="s">
        <v>342</v>
      </c>
      <c r="BB58" s="20"/>
      <c r="BC58" s="20" t="s">
        <v>343</v>
      </c>
      <c r="BD58" s="1"/>
      <c r="BE58" s="1"/>
      <c r="BF58" s="20" t="s">
        <v>237</v>
      </c>
      <c r="BG58" s="20" t="s">
        <v>353</v>
      </c>
      <c r="BH58" s="20"/>
      <c r="BI58" s="20" t="s">
        <v>343</v>
      </c>
      <c r="BJ58" s="1"/>
      <c r="BK58" s="1"/>
      <c r="BL58" s="20" t="s">
        <v>258</v>
      </c>
      <c r="BM58" s="20" t="s">
        <v>345</v>
      </c>
      <c r="BN58" s="20" t="s">
        <v>346</v>
      </c>
      <c r="BO58" s="20" t="s">
        <v>343</v>
      </c>
      <c r="BP58" s="1">
        <v>42117</v>
      </c>
      <c r="BQ58" s="1">
        <v>43965</v>
      </c>
      <c r="BR58" s="20" t="s">
        <v>258</v>
      </c>
      <c r="BS58" s="20" t="s">
        <v>342</v>
      </c>
      <c r="BT58" s="20"/>
      <c r="BU58" s="20" t="s">
        <v>343</v>
      </c>
      <c r="BV58" s="1"/>
      <c r="BW58" s="1"/>
      <c r="BX58" s="20" t="s">
        <v>256</v>
      </c>
      <c r="BY58" s="20" t="s">
        <v>345</v>
      </c>
      <c r="BZ58" s="20" t="s">
        <v>346</v>
      </c>
      <c r="CA58" s="20" t="s">
        <v>347</v>
      </c>
      <c r="CB58" s="1">
        <v>41390</v>
      </c>
      <c r="CC58" s="1">
        <v>47234</v>
      </c>
      <c r="CD58" s="20" t="s">
        <v>256</v>
      </c>
      <c r="CE58" s="20" t="s">
        <v>342</v>
      </c>
      <c r="CF58" s="20"/>
      <c r="CG58" s="20" t="s">
        <v>347</v>
      </c>
      <c r="CH58" s="1"/>
      <c r="CI58" s="1"/>
      <c r="CJ58" s="20" t="s">
        <v>256</v>
      </c>
      <c r="CK58" s="20" t="s">
        <v>342</v>
      </c>
      <c r="CL58" s="20"/>
      <c r="CM58" s="20" t="s">
        <v>347</v>
      </c>
      <c r="CN58" s="1"/>
      <c r="CO58" s="1"/>
      <c r="CP58" s="20" t="s">
        <v>256</v>
      </c>
      <c r="CQ58" s="20" t="s">
        <v>342</v>
      </c>
      <c r="CR58" s="20"/>
      <c r="CS58" s="20" t="s">
        <v>347</v>
      </c>
      <c r="CT58" s="1"/>
      <c r="CU58" s="1"/>
      <c r="CV58" s="20" t="s">
        <v>256</v>
      </c>
      <c r="CW58" s="20" t="s">
        <v>342</v>
      </c>
      <c r="CX58" s="20"/>
      <c r="CY58" s="20" t="s">
        <v>347</v>
      </c>
      <c r="CZ58" s="1"/>
      <c r="DA58" s="1"/>
      <c r="DB58" s="20" t="s">
        <v>256</v>
      </c>
      <c r="DC58" s="20" t="s">
        <v>342</v>
      </c>
      <c r="DD58" s="20"/>
      <c r="DE58" s="20" t="s">
        <v>347</v>
      </c>
      <c r="DF58" s="1"/>
      <c r="DG58" s="1"/>
      <c r="DH58" s="20" t="s">
        <v>256</v>
      </c>
      <c r="DI58" s="20" t="s">
        <v>342</v>
      </c>
      <c r="DJ58" s="20"/>
      <c r="DK58" s="20" t="s">
        <v>347</v>
      </c>
      <c r="DL58" s="1"/>
      <c r="DM58" s="1"/>
      <c r="DN58" s="20" t="s">
        <v>256</v>
      </c>
      <c r="DO58" s="20" t="s">
        <v>342</v>
      </c>
      <c r="DP58" s="20"/>
      <c r="DQ58" s="20" t="s">
        <v>347</v>
      </c>
      <c r="DR58" s="1"/>
      <c r="DS58" s="1"/>
      <c r="DT58" s="20" t="s">
        <v>348</v>
      </c>
      <c r="DU58" s="20">
        <v>1</v>
      </c>
      <c r="DV58" s="20" t="s">
        <v>348</v>
      </c>
      <c r="DW58" s="20" t="s">
        <v>349</v>
      </c>
      <c r="DX58" s="20" t="s">
        <v>348</v>
      </c>
      <c r="DY58" s="20" t="s">
        <v>348</v>
      </c>
      <c r="DZ58" s="9">
        <v>0</v>
      </c>
      <c r="EA58" s="20" t="s">
        <v>348</v>
      </c>
      <c r="EB58" s="20" t="s">
        <v>350</v>
      </c>
      <c r="EC58" s="20" t="s">
        <v>328</v>
      </c>
      <c r="ED58" s="20" t="s">
        <v>351</v>
      </c>
      <c r="EE58" s="20"/>
      <c r="EF58" s="20"/>
      <c r="EG58" s="20"/>
    </row>
    <row r="59" spans="1:137" ht="15" customHeight="1" x14ac:dyDescent="0.25">
      <c r="A59" s="26">
        <v>57</v>
      </c>
      <c r="B59" s="27" t="s">
        <v>882</v>
      </c>
      <c r="C59" s="42" t="s">
        <v>883</v>
      </c>
      <c r="D59" s="17" t="s">
        <v>336</v>
      </c>
      <c r="E59" s="18" t="s">
        <v>337</v>
      </c>
      <c r="F59" s="17" t="s">
        <v>338</v>
      </c>
      <c r="G59" s="18" t="s">
        <v>339</v>
      </c>
      <c r="H59" s="17"/>
      <c r="I59" s="17" t="s">
        <v>340</v>
      </c>
      <c r="J59" s="17" t="s">
        <v>369</v>
      </c>
      <c r="K59" s="17"/>
      <c r="L59" s="17"/>
      <c r="M59" s="19">
        <v>0</v>
      </c>
      <c r="N59" s="17" t="s">
        <v>328</v>
      </c>
      <c r="O59" s="17">
        <v>0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20"/>
      <c r="AM59" s="20"/>
      <c r="AN59" s="20" t="s">
        <v>211</v>
      </c>
      <c r="AO59" s="20" t="s">
        <v>342</v>
      </c>
      <c r="AP59" s="20"/>
      <c r="AQ59" s="20" t="s">
        <v>343</v>
      </c>
      <c r="AR59" s="1"/>
      <c r="AS59" s="1"/>
      <c r="AT59" s="20" t="s">
        <v>255</v>
      </c>
      <c r="AU59" s="20" t="s">
        <v>342</v>
      </c>
      <c r="AV59" s="20"/>
      <c r="AW59" s="20" t="s">
        <v>344</v>
      </c>
      <c r="AX59" s="1"/>
      <c r="AY59" s="1"/>
      <c r="AZ59" s="20" t="s">
        <v>257</v>
      </c>
      <c r="BA59" s="20" t="s">
        <v>342</v>
      </c>
      <c r="BB59" s="20"/>
      <c r="BC59" s="20" t="s">
        <v>343</v>
      </c>
      <c r="BD59" s="1"/>
      <c r="BE59" s="1"/>
      <c r="BF59" s="20" t="s">
        <v>237</v>
      </c>
      <c r="BG59" s="20" t="s">
        <v>342</v>
      </c>
      <c r="BH59" s="20"/>
      <c r="BI59" s="20" t="s">
        <v>343</v>
      </c>
      <c r="BJ59" s="1"/>
      <c r="BK59" s="1"/>
      <c r="BL59" s="20" t="s">
        <v>258</v>
      </c>
      <c r="BM59" s="20" t="s">
        <v>345</v>
      </c>
      <c r="BN59" s="20" t="s">
        <v>346</v>
      </c>
      <c r="BO59" s="20" t="s">
        <v>343</v>
      </c>
      <c r="BP59" s="1"/>
      <c r="BQ59" s="1"/>
      <c r="BR59" s="20" t="s">
        <v>258</v>
      </c>
      <c r="BS59" s="20" t="s">
        <v>342</v>
      </c>
      <c r="BT59" s="20"/>
      <c r="BU59" s="20" t="s">
        <v>343</v>
      </c>
      <c r="BV59" s="1"/>
      <c r="BW59" s="1"/>
      <c r="BX59" s="20" t="s">
        <v>256</v>
      </c>
      <c r="BY59" s="20" t="s">
        <v>345</v>
      </c>
      <c r="BZ59" s="20" t="s">
        <v>346</v>
      </c>
      <c r="CA59" s="20" t="s">
        <v>347</v>
      </c>
      <c r="CB59" s="1"/>
      <c r="CC59" s="1"/>
      <c r="CD59" s="20" t="s">
        <v>256</v>
      </c>
      <c r="CE59" s="20" t="s">
        <v>342</v>
      </c>
      <c r="CF59" s="20"/>
      <c r="CG59" s="20" t="s">
        <v>347</v>
      </c>
      <c r="CH59" s="1"/>
      <c r="CI59" s="1"/>
      <c r="CJ59" s="20" t="s">
        <v>256</v>
      </c>
      <c r="CK59" s="20" t="s">
        <v>342</v>
      </c>
      <c r="CL59" s="20"/>
      <c r="CM59" s="20" t="s">
        <v>347</v>
      </c>
      <c r="CN59" s="1"/>
      <c r="CO59" s="1"/>
      <c r="CP59" s="20" t="s">
        <v>256</v>
      </c>
      <c r="CQ59" s="20" t="s">
        <v>342</v>
      </c>
      <c r="CR59" s="20"/>
      <c r="CS59" s="20" t="s">
        <v>347</v>
      </c>
      <c r="CT59" s="1"/>
      <c r="CU59" s="1"/>
      <c r="CV59" s="20" t="s">
        <v>256</v>
      </c>
      <c r="CW59" s="20" t="s">
        <v>342</v>
      </c>
      <c r="CX59" s="20"/>
      <c r="CY59" s="20" t="s">
        <v>347</v>
      </c>
      <c r="CZ59" s="1"/>
      <c r="DA59" s="1"/>
      <c r="DB59" s="20" t="s">
        <v>256</v>
      </c>
      <c r="DC59" s="20" t="s">
        <v>342</v>
      </c>
      <c r="DD59" s="20"/>
      <c r="DE59" s="20" t="s">
        <v>347</v>
      </c>
      <c r="DF59" s="1"/>
      <c r="DG59" s="1"/>
      <c r="DH59" s="20" t="s">
        <v>256</v>
      </c>
      <c r="DI59" s="20" t="s">
        <v>342</v>
      </c>
      <c r="DJ59" s="20"/>
      <c r="DK59" s="20" t="s">
        <v>347</v>
      </c>
      <c r="DL59" s="1"/>
      <c r="DM59" s="1"/>
      <c r="DN59" s="20" t="s">
        <v>256</v>
      </c>
      <c r="DO59" s="20" t="s">
        <v>342</v>
      </c>
      <c r="DP59" s="20"/>
      <c r="DQ59" s="20" t="s">
        <v>347</v>
      </c>
      <c r="DR59" s="1"/>
      <c r="DS59" s="1"/>
      <c r="DT59" s="20" t="s">
        <v>348</v>
      </c>
      <c r="DU59" s="20">
        <v>1</v>
      </c>
      <c r="DV59" s="20" t="s">
        <v>348</v>
      </c>
      <c r="DW59" s="20" t="s">
        <v>349</v>
      </c>
      <c r="DX59" s="20" t="s">
        <v>348</v>
      </c>
      <c r="DY59" s="20" t="s">
        <v>348</v>
      </c>
      <c r="DZ59" s="9">
        <v>0</v>
      </c>
      <c r="EA59" s="20" t="s">
        <v>348</v>
      </c>
      <c r="EB59" s="20" t="s">
        <v>350</v>
      </c>
      <c r="EC59" s="20" t="s">
        <v>328</v>
      </c>
      <c r="ED59" s="20" t="s">
        <v>351</v>
      </c>
      <c r="EE59" s="20"/>
      <c r="EF59" s="20"/>
      <c r="EG59" s="20"/>
    </row>
    <row r="60" spans="1:137" ht="15" customHeight="1" x14ac:dyDescent="0.25">
      <c r="A60" s="26">
        <v>58</v>
      </c>
      <c r="B60" s="27" t="s">
        <v>887</v>
      </c>
      <c r="C60" s="42" t="s">
        <v>888</v>
      </c>
      <c r="D60" s="17" t="s">
        <v>336</v>
      </c>
      <c r="E60" s="18" t="s">
        <v>337</v>
      </c>
      <c r="F60" s="17" t="s">
        <v>338</v>
      </c>
      <c r="G60" s="18" t="s">
        <v>354</v>
      </c>
      <c r="H60" s="17"/>
      <c r="I60" s="17" t="s">
        <v>340</v>
      </c>
      <c r="J60" s="17" t="s">
        <v>341</v>
      </c>
      <c r="K60" s="17"/>
      <c r="L60" s="17"/>
      <c r="M60" s="19">
        <v>0</v>
      </c>
      <c r="N60" s="17" t="s">
        <v>328</v>
      </c>
      <c r="O60" s="17">
        <v>0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20"/>
      <c r="AM60" s="20"/>
      <c r="AN60" s="20" t="s">
        <v>211</v>
      </c>
      <c r="AO60" s="20" t="s">
        <v>342</v>
      </c>
      <c r="AP60" s="20"/>
      <c r="AQ60" s="20" t="s">
        <v>343</v>
      </c>
      <c r="AR60" s="1"/>
      <c r="AS60" s="1"/>
      <c r="AT60" s="20" t="s">
        <v>255</v>
      </c>
      <c r="AU60" s="20" t="s">
        <v>342</v>
      </c>
      <c r="AV60" s="20"/>
      <c r="AW60" s="20" t="s">
        <v>344</v>
      </c>
      <c r="AX60" s="1"/>
      <c r="AY60" s="1"/>
      <c r="AZ60" s="20" t="s">
        <v>257</v>
      </c>
      <c r="BA60" s="20" t="s">
        <v>342</v>
      </c>
      <c r="BB60" s="20"/>
      <c r="BC60" s="20" t="s">
        <v>343</v>
      </c>
      <c r="BD60" s="1"/>
      <c r="BE60" s="1"/>
      <c r="BF60" s="20" t="s">
        <v>237</v>
      </c>
      <c r="BG60" s="20" t="s">
        <v>342</v>
      </c>
      <c r="BH60" s="20"/>
      <c r="BI60" s="20" t="s">
        <v>343</v>
      </c>
      <c r="BJ60" s="1"/>
      <c r="BK60" s="1"/>
      <c r="BL60" s="20" t="s">
        <v>258</v>
      </c>
      <c r="BM60" s="20" t="s">
        <v>353</v>
      </c>
      <c r="BN60" s="20"/>
      <c r="BO60" s="20" t="s">
        <v>343</v>
      </c>
      <c r="BP60" s="1"/>
      <c r="BQ60" s="1"/>
      <c r="BR60" s="20" t="s">
        <v>258</v>
      </c>
      <c r="BS60" s="20" t="s">
        <v>342</v>
      </c>
      <c r="BT60" s="20"/>
      <c r="BU60" s="20" t="s">
        <v>343</v>
      </c>
      <c r="BV60" s="1"/>
      <c r="BW60" s="1"/>
      <c r="BX60" s="20" t="s">
        <v>256</v>
      </c>
      <c r="BY60" s="20" t="s">
        <v>345</v>
      </c>
      <c r="BZ60" s="20" t="s">
        <v>346</v>
      </c>
      <c r="CA60" s="20" t="s">
        <v>347</v>
      </c>
      <c r="CB60" s="1"/>
      <c r="CC60" s="1"/>
      <c r="CD60" s="20" t="s">
        <v>256</v>
      </c>
      <c r="CE60" s="20" t="s">
        <v>353</v>
      </c>
      <c r="CF60" s="20"/>
      <c r="CG60" s="20" t="s">
        <v>347</v>
      </c>
      <c r="CH60" s="1"/>
      <c r="CI60" s="1"/>
      <c r="CJ60" s="20" t="s">
        <v>256</v>
      </c>
      <c r="CK60" s="20" t="s">
        <v>353</v>
      </c>
      <c r="CL60" s="20"/>
      <c r="CM60" s="20" t="s">
        <v>347</v>
      </c>
      <c r="CN60" s="1"/>
      <c r="CO60" s="1"/>
      <c r="CP60" s="20" t="s">
        <v>256</v>
      </c>
      <c r="CQ60" s="20" t="s">
        <v>353</v>
      </c>
      <c r="CR60" s="20"/>
      <c r="CS60" s="20" t="s">
        <v>347</v>
      </c>
      <c r="CT60" s="1"/>
      <c r="CU60" s="1"/>
      <c r="CV60" s="20" t="s">
        <v>256</v>
      </c>
      <c r="CW60" s="20" t="s">
        <v>353</v>
      </c>
      <c r="CX60" s="20"/>
      <c r="CY60" s="20" t="s">
        <v>347</v>
      </c>
      <c r="CZ60" s="1"/>
      <c r="DA60" s="1"/>
      <c r="DB60" s="20" t="s">
        <v>256</v>
      </c>
      <c r="DC60" s="20" t="s">
        <v>353</v>
      </c>
      <c r="DD60" s="20"/>
      <c r="DE60" s="20" t="s">
        <v>347</v>
      </c>
      <c r="DF60" s="1"/>
      <c r="DG60" s="1"/>
      <c r="DH60" s="20" t="s">
        <v>256</v>
      </c>
      <c r="DI60" s="20" t="s">
        <v>353</v>
      </c>
      <c r="DJ60" s="20"/>
      <c r="DK60" s="20" t="s">
        <v>347</v>
      </c>
      <c r="DL60" s="1"/>
      <c r="DM60" s="1"/>
      <c r="DN60" s="20" t="s">
        <v>256</v>
      </c>
      <c r="DO60" s="20" t="s">
        <v>353</v>
      </c>
      <c r="DP60" s="20"/>
      <c r="DQ60" s="20" t="s">
        <v>347</v>
      </c>
      <c r="DR60" s="1"/>
      <c r="DS60" s="1"/>
      <c r="DT60" s="20" t="s">
        <v>348</v>
      </c>
      <c r="DU60" s="20">
        <v>1</v>
      </c>
      <c r="DV60" s="20" t="s">
        <v>348</v>
      </c>
      <c r="DW60" s="20" t="s">
        <v>349</v>
      </c>
      <c r="DX60" s="20" t="s">
        <v>348</v>
      </c>
      <c r="DY60" s="20" t="s">
        <v>348</v>
      </c>
      <c r="DZ60" s="9">
        <v>0</v>
      </c>
      <c r="EA60" s="20" t="s">
        <v>348</v>
      </c>
      <c r="EB60" s="20" t="s">
        <v>350</v>
      </c>
      <c r="EC60" s="20" t="s">
        <v>328</v>
      </c>
      <c r="ED60" s="20" t="s">
        <v>351</v>
      </c>
      <c r="EE60" s="20"/>
      <c r="EF60" s="20"/>
      <c r="EG60" s="20"/>
    </row>
    <row r="61" spans="1:137" ht="15" customHeight="1" x14ac:dyDescent="0.25">
      <c r="A61" s="26">
        <v>59</v>
      </c>
      <c r="B61" s="27" t="s">
        <v>668</v>
      </c>
      <c r="C61" s="42" t="s">
        <v>588</v>
      </c>
      <c r="D61" s="17" t="s">
        <v>336</v>
      </c>
      <c r="E61" s="18" t="s">
        <v>337</v>
      </c>
      <c r="F61" s="17" t="s">
        <v>338</v>
      </c>
      <c r="G61" s="18" t="s">
        <v>339</v>
      </c>
      <c r="H61" s="17"/>
      <c r="I61" s="17" t="s">
        <v>340</v>
      </c>
      <c r="J61" s="17" t="s">
        <v>341</v>
      </c>
      <c r="K61" s="17"/>
      <c r="L61" s="17"/>
      <c r="M61" s="19">
        <v>0</v>
      </c>
      <c r="N61" s="17" t="s">
        <v>328</v>
      </c>
      <c r="O61" s="17">
        <v>0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20"/>
      <c r="AM61" s="20"/>
      <c r="AN61" s="20" t="s">
        <v>211</v>
      </c>
      <c r="AO61" s="20" t="s">
        <v>342</v>
      </c>
      <c r="AP61" s="20"/>
      <c r="AQ61" s="20" t="s">
        <v>343</v>
      </c>
      <c r="AR61" s="1"/>
      <c r="AS61" s="1"/>
      <c r="AT61" s="20" t="s">
        <v>255</v>
      </c>
      <c r="AU61" s="20" t="s">
        <v>345</v>
      </c>
      <c r="AV61" s="20" t="s">
        <v>346</v>
      </c>
      <c r="AW61" s="20" t="s">
        <v>344</v>
      </c>
      <c r="AX61" s="1">
        <v>40116</v>
      </c>
      <c r="AY61" s="1">
        <v>42661</v>
      </c>
      <c r="AZ61" s="20" t="s">
        <v>257</v>
      </c>
      <c r="BA61" s="20" t="s">
        <v>342</v>
      </c>
      <c r="BB61" s="20"/>
      <c r="BC61" s="20" t="s">
        <v>343</v>
      </c>
      <c r="BD61" s="1"/>
      <c r="BE61" s="1"/>
      <c r="BF61" s="20" t="s">
        <v>237</v>
      </c>
      <c r="BG61" s="20" t="s">
        <v>345</v>
      </c>
      <c r="BH61" s="20" t="s">
        <v>346</v>
      </c>
      <c r="BI61" s="20" t="s">
        <v>343</v>
      </c>
      <c r="BJ61" s="1">
        <v>40116</v>
      </c>
      <c r="BK61" s="1">
        <v>42941</v>
      </c>
      <c r="BL61" s="20" t="s">
        <v>258</v>
      </c>
      <c r="BM61" s="20" t="s">
        <v>345</v>
      </c>
      <c r="BN61" s="20" t="s">
        <v>346</v>
      </c>
      <c r="BO61" s="20" t="s">
        <v>343</v>
      </c>
      <c r="BP61" s="1">
        <v>41739</v>
      </c>
      <c r="BQ61" s="1">
        <v>43871</v>
      </c>
      <c r="BR61" s="20" t="s">
        <v>258</v>
      </c>
      <c r="BS61" s="20" t="s">
        <v>342</v>
      </c>
      <c r="BT61" s="20"/>
      <c r="BU61" s="20" t="s">
        <v>343</v>
      </c>
      <c r="BV61" s="1"/>
      <c r="BW61" s="1"/>
      <c r="BX61" s="20" t="s">
        <v>256</v>
      </c>
      <c r="BY61" s="20" t="s">
        <v>345</v>
      </c>
      <c r="BZ61" s="20" t="s">
        <v>346</v>
      </c>
      <c r="CA61" s="20" t="s">
        <v>347</v>
      </c>
      <c r="CB61" s="1"/>
      <c r="CC61" s="1"/>
      <c r="CD61" s="20" t="s">
        <v>256</v>
      </c>
      <c r="CE61" s="20" t="s">
        <v>342</v>
      </c>
      <c r="CF61" s="20"/>
      <c r="CG61" s="20" t="s">
        <v>347</v>
      </c>
      <c r="CH61" s="1"/>
      <c r="CI61" s="1"/>
      <c r="CJ61" s="20" t="s">
        <v>256</v>
      </c>
      <c r="CK61" s="20" t="s">
        <v>342</v>
      </c>
      <c r="CL61" s="20"/>
      <c r="CM61" s="20" t="s">
        <v>347</v>
      </c>
      <c r="CN61" s="1"/>
      <c r="CO61" s="1"/>
      <c r="CP61" s="20" t="s">
        <v>256</v>
      </c>
      <c r="CQ61" s="20" t="s">
        <v>342</v>
      </c>
      <c r="CR61" s="20"/>
      <c r="CS61" s="20" t="s">
        <v>347</v>
      </c>
      <c r="CT61" s="1"/>
      <c r="CU61" s="1"/>
      <c r="CV61" s="20" t="s">
        <v>256</v>
      </c>
      <c r="CW61" s="20" t="s">
        <v>342</v>
      </c>
      <c r="CX61" s="20"/>
      <c r="CY61" s="20" t="s">
        <v>347</v>
      </c>
      <c r="CZ61" s="1"/>
      <c r="DA61" s="1"/>
      <c r="DB61" s="20" t="s">
        <v>256</v>
      </c>
      <c r="DC61" s="20" t="s">
        <v>342</v>
      </c>
      <c r="DD61" s="20"/>
      <c r="DE61" s="20" t="s">
        <v>347</v>
      </c>
      <c r="DF61" s="1"/>
      <c r="DG61" s="1"/>
      <c r="DH61" s="20" t="s">
        <v>256</v>
      </c>
      <c r="DI61" s="20" t="s">
        <v>342</v>
      </c>
      <c r="DJ61" s="20"/>
      <c r="DK61" s="20" t="s">
        <v>347</v>
      </c>
      <c r="DL61" s="1"/>
      <c r="DM61" s="1"/>
      <c r="DN61" s="20" t="s">
        <v>256</v>
      </c>
      <c r="DO61" s="20" t="s">
        <v>342</v>
      </c>
      <c r="DP61" s="20"/>
      <c r="DQ61" s="20" t="s">
        <v>347</v>
      </c>
      <c r="DR61" s="1"/>
      <c r="DS61" s="1"/>
      <c r="DT61" s="20" t="s">
        <v>348</v>
      </c>
      <c r="DU61" s="20">
        <v>1</v>
      </c>
      <c r="DV61" s="20" t="s">
        <v>348</v>
      </c>
      <c r="DW61" s="20" t="s">
        <v>360</v>
      </c>
      <c r="DX61" s="20" t="s">
        <v>348</v>
      </c>
      <c r="DY61" s="20" t="s">
        <v>348</v>
      </c>
      <c r="DZ61" s="9">
        <v>0</v>
      </c>
      <c r="EA61" s="20" t="s">
        <v>348</v>
      </c>
      <c r="EB61" s="20" t="s">
        <v>350</v>
      </c>
      <c r="EC61" s="20" t="s">
        <v>328</v>
      </c>
      <c r="ED61" s="20" t="s">
        <v>351</v>
      </c>
      <c r="EE61" s="20"/>
      <c r="EF61" s="20"/>
      <c r="EG61" s="20"/>
    </row>
    <row r="62" spans="1:137" ht="15" customHeight="1" x14ac:dyDescent="0.25">
      <c r="A62" s="26">
        <v>60</v>
      </c>
      <c r="B62" s="27" t="s">
        <v>892</v>
      </c>
      <c r="C62" s="42" t="s">
        <v>893</v>
      </c>
      <c r="D62" s="17" t="s">
        <v>336</v>
      </c>
      <c r="E62" s="18" t="s">
        <v>337</v>
      </c>
      <c r="F62" s="17" t="s">
        <v>338</v>
      </c>
      <c r="G62" s="18" t="s">
        <v>339</v>
      </c>
      <c r="H62" s="17"/>
      <c r="I62" s="17" t="s">
        <v>340</v>
      </c>
      <c r="J62" s="17" t="s">
        <v>341</v>
      </c>
      <c r="K62" s="17"/>
      <c r="L62" s="17"/>
      <c r="M62" s="19">
        <v>0</v>
      </c>
      <c r="N62" s="17" t="s">
        <v>328</v>
      </c>
      <c r="O62" s="17">
        <v>0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20"/>
      <c r="AM62" s="20"/>
      <c r="AN62" s="20" t="s">
        <v>211</v>
      </c>
      <c r="AO62" s="20" t="s">
        <v>342</v>
      </c>
      <c r="AP62" s="20"/>
      <c r="AQ62" s="20" t="s">
        <v>343</v>
      </c>
      <c r="AR62" s="1"/>
      <c r="AS62" s="1"/>
      <c r="AT62" s="20" t="s">
        <v>255</v>
      </c>
      <c r="AU62" s="20" t="s">
        <v>342</v>
      </c>
      <c r="AV62" s="20"/>
      <c r="AW62" s="20" t="s">
        <v>344</v>
      </c>
      <c r="AX62" s="1"/>
      <c r="AY62" s="1"/>
      <c r="AZ62" s="20" t="s">
        <v>257</v>
      </c>
      <c r="BA62" s="20" t="s">
        <v>342</v>
      </c>
      <c r="BB62" s="20"/>
      <c r="BC62" s="20" t="s">
        <v>343</v>
      </c>
      <c r="BD62" s="1"/>
      <c r="BE62" s="1"/>
      <c r="BF62" s="20" t="s">
        <v>237</v>
      </c>
      <c r="BG62" s="20" t="s">
        <v>342</v>
      </c>
      <c r="BH62" s="20"/>
      <c r="BI62" s="20" t="s">
        <v>343</v>
      </c>
      <c r="BJ62" s="1"/>
      <c r="BK62" s="1"/>
      <c r="BL62" s="20" t="s">
        <v>258</v>
      </c>
      <c r="BM62" s="20" t="s">
        <v>353</v>
      </c>
      <c r="BN62" s="20"/>
      <c r="BO62" s="20" t="s">
        <v>343</v>
      </c>
      <c r="BP62" s="1"/>
      <c r="BQ62" s="1"/>
      <c r="BR62" s="20" t="s">
        <v>258</v>
      </c>
      <c r="BS62" s="20" t="s">
        <v>342</v>
      </c>
      <c r="BT62" s="20"/>
      <c r="BU62" s="20" t="s">
        <v>343</v>
      </c>
      <c r="BV62" s="1"/>
      <c r="BW62" s="1"/>
      <c r="BX62" s="20" t="s">
        <v>256</v>
      </c>
      <c r="BY62" s="20" t="s">
        <v>345</v>
      </c>
      <c r="BZ62" s="20" t="s">
        <v>346</v>
      </c>
      <c r="CA62" s="20" t="s">
        <v>347</v>
      </c>
      <c r="CB62" s="1">
        <v>40637</v>
      </c>
      <c r="CC62" s="1">
        <v>46481</v>
      </c>
      <c r="CD62" s="20" t="s">
        <v>256</v>
      </c>
      <c r="CE62" s="20" t="s">
        <v>342</v>
      </c>
      <c r="CF62" s="20"/>
      <c r="CG62" s="20" t="s">
        <v>347</v>
      </c>
      <c r="CH62" s="1"/>
      <c r="CI62" s="1"/>
      <c r="CJ62" s="20" t="s">
        <v>256</v>
      </c>
      <c r="CK62" s="20" t="s">
        <v>342</v>
      </c>
      <c r="CL62" s="20"/>
      <c r="CM62" s="20" t="s">
        <v>347</v>
      </c>
      <c r="CN62" s="1"/>
      <c r="CO62" s="1"/>
      <c r="CP62" s="20" t="s">
        <v>256</v>
      </c>
      <c r="CQ62" s="20" t="s">
        <v>342</v>
      </c>
      <c r="CR62" s="20"/>
      <c r="CS62" s="20" t="s">
        <v>347</v>
      </c>
      <c r="CT62" s="1"/>
      <c r="CU62" s="1"/>
      <c r="CV62" s="20" t="s">
        <v>256</v>
      </c>
      <c r="CW62" s="20" t="s">
        <v>342</v>
      </c>
      <c r="CX62" s="20"/>
      <c r="CY62" s="20" t="s">
        <v>347</v>
      </c>
      <c r="CZ62" s="1"/>
      <c r="DA62" s="1"/>
      <c r="DB62" s="20" t="s">
        <v>256</v>
      </c>
      <c r="DC62" s="20" t="s">
        <v>342</v>
      </c>
      <c r="DD62" s="20"/>
      <c r="DE62" s="20" t="s">
        <v>347</v>
      </c>
      <c r="DF62" s="1"/>
      <c r="DG62" s="1"/>
      <c r="DH62" s="20" t="s">
        <v>256</v>
      </c>
      <c r="DI62" s="20" t="s">
        <v>342</v>
      </c>
      <c r="DJ62" s="20"/>
      <c r="DK62" s="20" t="s">
        <v>347</v>
      </c>
      <c r="DL62" s="1"/>
      <c r="DM62" s="1"/>
      <c r="DN62" s="20" t="s">
        <v>256</v>
      </c>
      <c r="DO62" s="20" t="s">
        <v>342</v>
      </c>
      <c r="DP62" s="20"/>
      <c r="DQ62" s="20" t="s">
        <v>347</v>
      </c>
      <c r="DR62" s="1"/>
      <c r="DS62" s="1"/>
      <c r="DT62" s="20" t="s">
        <v>348</v>
      </c>
      <c r="DU62" s="20">
        <v>1</v>
      </c>
      <c r="DV62" s="20" t="s">
        <v>348</v>
      </c>
      <c r="DW62" s="20" t="s">
        <v>349</v>
      </c>
      <c r="DX62" s="20" t="s">
        <v>348</v>
      </c>
      <c r="DY62" s="20" t="s">
        <v>348</v>
      </c>
      <c r="DZ62" s="9">
        <v>0</v>
      </c>
      <c r="EA62" s="20" t="s">
        <v>348</v>
      </c>
      <c r="EB62" s="20" t="s">
        <v>350</v>
      </c>
      <c r="EC62" s="20" t="s">
        <v>328</v>
      </c>
      <c r="ED62" s="20" t="s">
        <v>351</v>
      </c>
      <c r="EE62" s="20"/>
      <c r="EF62" s="20"/>
      <c r="EG62" s="20"/>
    </row>
    <row r="63" spans="1:137" ht="15" customHeight="1" x14ac:dyDescent="0.25">
      <c r="A63" s="26">
        <v>61</v>
      </c>
      <c r="B63" s="27" t="s">
        <v>669</v>
      </c>
      <c r="C63" s="42" t="s">
        <v>589</v>
      </c>
      <c r="D63" s="17" t="s">
        <v>336</v>
      </c>
      <c r="E63" s="18" t="s">
        <v>337</v>
      </c>
      <c r="F63" s="17" t="s">
        <v>338</v>
      </c>
      <c r="G63" s="18" t="s">
        <v>354</v>
      </c>
      <c r="H63" s="17"/>
      <c r="I63" s="17" t="s">
        <v>340</v>
      </c>
      <c r="J63" s="17" t="s">
        <v>341</v>
      </c>
      <c r="K63" s="17"/>
      <c r="L63" s="17"/>
      <c r="M63" s="19">
        <v>0</v>
      </c>
      <c r="N63" s="17" t="s">
        <v>328</v>
      </c>
      <c r="O63" s="17">
        <v>0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20"/>
      <c r="AM63" s="20"/>
      <c r="AN63" s="20" t="s">
        <v>211</v>
      </c>
      <c r="AO63" s="20" t="s">
        <v>342</v>
      </c>
      <c r="AP63" s="20"/>
      <c r="AQ63" s="20" t="s">
        <v>343</v>
      </c>
      <c r="AR63" s="1"/>
      <c r="AS63" s="1"/>
      <c r="AT63" s="20" t="s">
        <v>255</v>
      </c>
      <c r="AU63" s="20" t="s">
        <v>342</v>
      </c>
      <c r="AV63" s="20"/>
      <c r="AW63" s="20" t="s">
        <v>344</v>
      </c>
      <c r="AX63" s="1"/>
      <c r="AY63" s="1"/>
      <c r="AZ63" s="20" t="s">
        <v>257</v>
      </c>
      <c r="BA63" s="20" t="s">
        <v>342</v>
      </c>
      <c r="BB63" s="20"/>
      <c r="BC63" s="20" t="s">
        <v>343</v>
      </c>
      <c r="BD63" s="1"/>
      <c r="BE63" s="1"/>
      <c r="BF63" s="20" t="s">
        <v>237</v>
      </c>
      <c r="BG63" s="20" t="s">
        <v>342</v>
      </c>
      <c r="BH63" s="20"/>
      <c r="BI63" s="20" t="s">
        <v>343</v>
      </c>
      <c r="BJ63" s="1"/>
      <c r="BK63" s="1"/>
      <c r="BL63" s="20" t="s">
        <v>258</v>
      </c>
      <c r="BM63" s="20" t="s">
        <v>353</v>
      </c>
      <c r="BN63" s="20"/>
      <c r="BO63" s="20" t="s">
        <v>343</v>
      </c>
      <c r="BP63" s="1"/>
      <c r="BQ63" s="1"/>
      <c r="BR63" s="20" t="s">
        <v>258</v>
      </c>
      <c r="BS63" s="20" t="s">
        <v>342</v>
      </c>
      <c r="BT63" s="20"/>
      <c r="BU63" s="20" t="s">
        <v>343</v>
      </c>
      <c r="BV63" s="1"/>
      <c r="BW63" s="1"/>
      <c r="BX63" s="20" t="s">
        <v>256</v>
      </c>
      <c r="BY63" s="20" t="s">
        <v>345</v>
      </c>
      <c r="BZ63" s="20" t="s">
        <v>346</v>
      </c>
      <c r="CA63" s="20" t="s">
        <v>347</v>
      </c>
      <c r="CB63" s="1">
        <v>41337</v>
      </c>
      <c r="CC63" s="1">
        <v>47181</v>
      </c>
      <c r="CD63" s="20" t="s">
        <v>256</v>
      </c>
      <c r="CE63" s="20" t="s">
        <v>342</v>
      </c>
      <c r="CF63" s="20"/>
      <c r="CG63" s="20" t="s">
        <v>347</v>
      </c>
      <c r="CH63" s="1"/>
      <c r="CI63" s="1"/>
      <c r="CJ63" s="20" t="s">
        <v>256</v>
      </c>
      <c r="CK63" s="20" t="s">
        <v>342</v>
      </c>
      <c r="CL63" s="20"/>
      <c r="CM63" s="20" t="s">
        <v>347</v>
      </c>
      <c r="CN63" s="1"/>
      <c r="CO63" s="1"/>
      <c r="CP63" s="20" t="s">
        <v>256</v>
      </c>
      <c r="CQ63" s="20" t="s">
        <v>342</v>
      </c>
      <c r="CR63" s="20"/>
      <c r="CS63" s="20" t="s">
        <v>347</v>
      </c>
      <c r="CT63" s="1"/>
      <c r="CU63" s="1"/>
      <c r="CV63" s="20" t="s">
        <v>256</v>
      </c>
      <c r="CW63" s="20" t="s">
        <v>342</v>
      </c>
      <c r="CX63" s="20"/>
      <c r="CY63" s="20" t="s">
        <v>347</v>
      </c>
      <c r="CZ63" s="1"/>
      <c r="DA63" s="1"/>
      <c r="DB63" s="20" t="s">
        <v>256</v>
      </c>
      <c r="DC63" s="20" t="s">
        <v>342</v>
      </c>
      <c r="DD63" s="20"/>
      <c r="DE63" s="20" t="s">
        <v>347</v>
      </c>
      <c r="DF63" s="1"/>
      <c r="DG63" s="1"/>
      <c r="DH63" s="20" t="s">
        <v>256</v>
      </c>
      <c r="DI63" s="20" t="s">
        <v>342</v>
      </c>
      <c r="DJ63" s="20"/>
      <c r="DK63" s="20" t="s">
        <v>347</v>
      </c>
      <c r="DL63" s="1"/>
      <c r="DM63" s="1"/>
      <c r="DN63" s="20" t="s">
        <v>256</v>
      </c>
      <c r="DO63" s="20" t="s">
        <v>342</v>
      </c>
      <c r="DP63" s="20"/>
      <c r="DQ63" s="20" t="s">
        <v>347</v>
      </c>
      <c r="DR63" s="1"/>
      <c r="DS63" s="1"/>
      <c r="DT63" s="20" t="s">
        <v>348</v>
      </c>
      <c r="DU63" s="20">
        <v>1</v>
      </c>
      <c r="DV63" s="20" t="s">
        <v>348</v>
      </c>
      <c r="DW63" s="20" t="s">
        <v>328</v>
      </c>
      <c r="DX63" s="20" t="s">
        <v>348</v>
      </c>
      <c r="DY63" s="20" t="s">
        <v>348</v>
      </c>
      <c r="DZ63" s="9">
        <v>0</v>
      </c>
      <c r="EA63" s="20" t="s">
        <v>348</v>
      </c>
      <c r="EB63" s="20" t="s">
        <v>350</v>
      </c>
      <c r="EC63" s="20" t="s">
        <v>328</v>
      </c>
      <c r="ED63" s="20" t="s">
        <v>351</v>
      </c>
      <c r="EE63" s="20"/>
      <c r="EF63" s="20"/>
      <c r="EG63" s="20"/>
    </row>
    <row r="64" spans="1:137" ht="15" customHeight="1" x14ac:dyDescent="0.25">
      <c r="A64" s="26">
        <v>62</v>
      </c>
      <c r="B64" s="27" t="s">
        <v>670</v>
      </c>
      <c r="C64" s="42" t="s">
        <v>590</v>
      </c>
      <c r="D64" s="17" t="s">
        <v>336</v>
      </c>
      <c r="E64" s="18" t="s">
        <v>337</v>
      </c>
      <c r="F64" s="17" t="s">
        <v>338</v>
      </c>
      <c r="G64" s="18" t="s">
        <v>354</v>
      </c>
      <c r="H64" s="17"/>
      <c r="I64" s="17" t="s">
        <v>340</v>
      </c>
      <c r="J64" s="17" t="s">
        <v>341</v>
      </c>
      <c r="K64" s="17"/>
      <c r="L64" s="17"/>
      <c r="M64" s="19">
        <v>122.6</v>
      </c>
      <c r="N64" s="17" t="s">
        <v>328</v>
      </c>
      <c r="O64" s="17">
        <v>0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20"/>
      <c r="AM64" s="20"/>
      <c r="AN64" s="20" t="s">
        <v>211</v>
      </c>
      <c r="AO64" s="20" t="s">
        <v>342</v>
      </c>
      <c r="AP64" s="20"/>
      <c r="AQ64" s="20" t="s">
        <v>343</v>
      </c>
      <c r="AR64" s="1"/>
      <c r="AS64" s="1"/>
      <c r="AT64" s="20" t="s">
        <v>255</v>
      </c>
      <c r="AU64" s="20" t="s">
        <v>342</v>
      </c>
      <c r="AV64" s="20"/>
      <c r="AW64" s="20" t="s">
        <v>344</v>
      </c>
      <c r="AX64" s="1"/>
      <c r="AY64" s="1"/>
      <c r="AZ64" s="20" t="s">
        <v>257</v>
      </c>
      <c r="BA64" s="20" t="s">
        <v>342</v>
      </c>
      <c r="BB64" s="20"/>
      <c r="BC64" s="20" t="s">
        <v>343</v>
      </c>
      <c r="BD64" s="1"/>
      <c r="BE64" s="1"/>
      <c r="BF64" s="20" t="s">
        <v>237</v>
      </c>
      <c r="BG64" s="20" t="s">
        <v>342</v>
      </c>
      <c r="BH64" s="20"/>
      <c r="BI64" s="20" t="s">
        <v>343</v>
      </c>
      <c r="BJ64" s="1"/>
      <c r="BK64" s="1"/>
      <c r="BL64" s="20" t="s">
        <v>258</v>
      </c>
      <c r="BM64" s="20" t="s">
        <v>353</v>
      </c>
      <c r="BN64" s="20"/>
      <c r="BO64" s="20" t="s">
        <v>343</v>
      </c>
      <c r="BP64" s="1"/>
      <c r="BQ64" s="1"/>
      <c r="BR64" s="20" t="s">
        <v>258</v>
      </c>
      <c r="BS64" s="20" t="s">
        <v>342</v>
      </c>
      <c r="BT64" s="20"/>
      <c r="BU64" s="20" t="s">
        <v>343</v>
      </c>
      <c r="BV64" s="1"/>
      <c r="BW64" s="1"/>
      <c r="BX64" s="20" t="s">
        <v>256</v>
      </c>
      <c r="BY64" s="20" t="s">
        <v>345</v>
      </c>
      <c r="BZ64" s="20" t="s">
        <v>346</v>
      </c>
      <c r="CA64" s="20" t="s">
        <v>347</v>
      </c>
      <c r="CB64" s="1">
        <v>41099</v>
      </c>
      <c r="CC64" s="1">
        <v>46943</v>
      </c>
      <c r="CD64" s="20" t="s">
        <v>256</v>
      </c>
      <c r="CE64" s="20" t="s">
        <v>342</v>
      </c>
      <c r="CF64" s="20"/>
      <c r="CG64" s="20" t="s">
        <v>347</v>
      </c>
      <c r="CH64" s="1"/>
      <c r="CI64" s="1"/>
      <c r="CJ64" s="20" t="s">
        <v>256</v>
      </c>
      <c r="CK64" s="20" t="s">
        <v>342</v>
      </c>
      <c r="CL64" s="20"/>
      <c r="CM64" s="20" t="s">
        <v>347</v>
      </c>
      <c r="CN64" s="1"/>
      <c r="CO64" s="1"/>
      <c r="CP64" s="20" t="s">
        <v>256</v>
      </c>
      <c r="CQ64" s="20" t="s">
        <v>342</v>
      </c>
      <c r="CR64" s="20"/>
      <c r="CS64" s="20" t="s">
        <v>347</v>
      </c>
      <c r="CT64" s="1"/>
      <c r="CU64" s="1"/>
      <c r="CV64" s="20" t="s">
        <v>256</v>
      </c>
      <c r="CW64" s="20" t="s">
        <v>342</v>
      </c>
      <c r="CX64" s="20"/>
      <c r="CY64" s="20" t="s">
        <v>347</v>
      </c>
      <c r="CZ64" s="1"/>
      <c r="DA64" s="1"/>
      <c r="DB64" s="20" t="s">
        <v>256</v>
      </c>
      <c r="DC64" s="20" t="s">
        <v>342</v>
      </c>
      <c r="DD64" s="20"/>
      <c r="DE64" s="20" t="s">
        <v>347</v>
      </c>
      <c r="DF64" s="1"/>
      <c r="DG64" s="1"/>
      <c r="DH64" s="20" t="s">
        <v>256</v>
      </c>
      <c r="DI64" s="20" t="s">
        <v>342</v>
      </c>
      <c r="DJ64" s="20"/>
      <c r="DK64" s="20" t="s">
        <v>347</v>
      </c>
      <c r="DL64" s="1"/>
      <c r="DM64" s="1"/>
      <c r="DN64" s="20" t="s">
        <v>256</v>
      </c>
      <c r="DO64" s="20" t="s">
        <v>342</v>
      </c>
      <c r="DP64" s="20"/>
      <c r="DQ64" s="20" t="s">
        <v>347</v>
      </c>
      <c r="DR64" s="1"/>
      <c r="DS64" s="1"/>
      <c r="DT64" s="20" t="s">
        <v>348</v>
      </c>
      <c r="DU64" s="20">
        <v>1</v>
      </c>
      <c r="DV64" s="20" t="s">
        <v>348</v>
      </c>
      <c r="DW64" s="20" t="s">
        <v>349</v>
      </c>
      <c r="DX64" s="20" t="s">
        <v>348</v>
      </c>
      <c r="DY64" s="20" t="s">
        <v>348</v>
      </c>
      <c r="DZ64" s="9">
        <v>0</v>
      </c>
      <c r="EA64" s="20" t="s">
        <v>348</v>
      </c>
      <c r="EB64" s="20" t="s">
        <v>350</v>
      </c>
      <c r="EC64" s="20" t="s">
        <v>328</v>
      </c>
      <c r="ED64" s="20" t="s">
        <v>351</v>
      </c>
      <c r="EE64" s="20"/>
      <c r="EF64" s="20"/>
      <c r="EG64" s="20"/>
    </row>
    <row r="65" spans="1:137" ht="15" customHeight="1" x14ac:dyDescent="0.25">
      <c r="A65" s="26">
        <v>63</v>
      </c>
      <c r="B65" s="27" t="s">
        <v>671</v>
      </c>
      <c r="C65" s="42" t="s">
        <v>598</v>
      </c>
      <c r="D65" s="17" t="s">
        <v>336</v>
      </c>
      <c r="E65" s="18" t="s">
        <v>352</v>
      </c>
      <c r="F65" s="17" t="s">
        <v>338</v>
      </c>
      <c r="G65" s="18" t="s">
        <v>339</v>
      </c>
      <c r="H65" s="17"/>
      <c r="I65" s="17" t="s">
        <v>340</v>
      </c>
      <c r="J65" s="17" t="s">
        <v>341</v>
      </c>
      <c r="K65" s="17"/>
      <c r="L65" s="17"/>
      <c r="M65" s="19">
        <v>556.4</v>
      </c>
      <c r="N65" s="17" t="s">
        <v>328</v>
      </c>
      <c r="O65" s="17">
        <v>0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20"/>
      <c r="AM65" s="20"/>
      <c r="AN65" s="20" t="s">
        <v>211</v>
      </c>
      <c r="AO65" s="20" t="s">
        <v>342</v>
      </c>
      <c r="AP65" s="20"/>
      <c r="AQ65" s="20" t="s">
        <v>343</v>
      </c>
      <c r="AR65" s="1"/>
      <c r="AS65" s="1"/>
      <c r="AT65" s="20" t="s">
        <v>255</v>
      </c>
      <c r="AU65" s="20" t="s">
        <v>342</v>
      </c>
      <c r="AV65" s="20"/>
      <c r="AW65" s="20" t="s">
        <v>344</v>
      </c>
      <c r="AX65" s="1"/>
      <c r="AY65" s="1"/>
      <c r="AZ65" s="20" t="s">
        <v>257</v>
      </c>
      <c r="BA65" s="20" t="s">
        <v>342</v>
      </c>
      <c r="BB65" s="20"/>
      <c r="BC65" s="20" t="s">
        <v>343</v>
      </c>
      <c r="BD65" s="1"/>
      <c r="BE65" s="1"/>
      <c r="BF65" s="20" t="s">
        <v>237</v>
      </c>
      <c r="BG65" s="20" t="s">
        <v>342</v>
      </c>
      <c r="BH65" s="20"/>
      <c r="BI65" s="20" t="s">
        <v>343</v>
      </c>
      <c r="BJ65" s="1"/>
      <c r="BK65" s="1"/>
      <c r="BL65" s="20" t="s">
        <v>258</v>
      </c>
      <c r="BM65" s="20" t="s">
        <v>345</v>
      </c>
      <c r="BN65" s="20" t="s">
        <v>346</v>
      </c>
      <c r="BO65" s="20" t="s">
        <v>343</v>
      </c>
      <c r="BP65" s="1"/>
      <c r="BQ65" s="1"/>
      <c r="BR65" s="20" t="s">
        <v>258</v>
      </c>
      <c r="BS65" s="20" t="s">
        <v>342</v>
      </c>
      <c r="BT65" s="20"/>
      <c r="BU65" s="20" t="s">
        <v>343</v>
      </c>
      <c r="BV65" s="1"/>
      <c r="BW65" s="1"/>
      <c r="BX65" s="20" t="s">
        <v>256</v>
      </c>
      <c r="BY65" s="20" t="s">
        <v>345</v>
      </c>
      <c r="BZ65" s="20" t="s">
        <v>346</v>
      </c>
      <c r="CA65" s="20" t="s">
        <v>347</v>
      </c>
      <c r="CB65" s="1">
        <v>41446</v>
      </c>
      <c r="CC65" s="1">
        <v>47290</v>
      </c>
      <c r="CD65" s="20" t="s">
        <v>256</v>
      </c>
      <c r="CE65" s="20" t="s">
        <v>342</v>
      </c>
      <c r="CF65" s="20"/>
      <c r="CG65" s="20" t="s">
        <v>347</v>
      </c>
      <c r="CH65" s="1"/>
      <c r="CI65" s="1"/>
      <c r="CJ65" s="20" t="s">
        <v>256</v>
      </c>
      <c r="CK65" s="20" t="s">
        <v>342</v>
      </c>
      <c r="CL65" s="20"/>
      <c r="CM65" s="20" t="s">
        <v>347</v>
      </c>
      <c r="CN65" s="1"/>
      <c r="CO65" s="1"/>
      <c r="CP65" s="20" t="s">
        <v>256</v>
      </c>
      <c r="CQ65" s="20" t="s">
        <v>342</v>
      </c>
      <c r="CR65" s="20"/>
      <c r="CS65" s="20" t="s">
        <v>347</v>
      </c>
      <c r="CT65" s="1"/>
      <c r="CU65" s="1"/>
      <c r="CV65" s="20" t="s">
        <v>256</v>
      </c>
      <c r="CW65" s="20" t="s">
        <v>342</v>
      </c>
      <c r="CX65" s="20"/>
      <c r="CY65" s="20" t="s">
        <v>347</v>
      </c>
      <c r="CZ65" s="1"/>
      <c r="DA65" s="1"/>
      <c r="DB65" s="20" t="s">
        <v>256</v>
      </c>
      <c r="DC65" s="20" t="s">
        <v>342</v>
      </c>
      <c r="DD65" s="20"/>
      <c r="DE65" s="20" t="s">
        <v>347</v>
      </c>
      <c r="DF65" s="1"/>
      <c r="DG65" s="1"/>
      <c r="DH65" s="20" t="s">
        <v>256</v>
      </c>
      <c r="DI65" s="20" t="s">
        <v>342</v>
      </c>
      <c r="DJ65" s="20"/>
      <c r="DK65" s="20" t="s">
        <v>347</v>
      </c>
      <c r="DL65" s="1"/>
      <c r="DM65" s="1"/>
      <c r="DN65" s="20" t="s">
        <v>256</v>
      </c>
      <c r="DO65" s="20" t="s">
        <v>342</v>
      </c>
      <c r="DP65" s="20"/>
      <c r="DQ65" s="20" t="s">
        <v>347</v>
      </c>
      <c r="DR65" s="1"/>
      <c r="DS65" s="1"/>
      <c r="DT65" s="20" t="s">
        <v>348</v>
      </c>
      <c r="DU65" s="20">
        <v>1</v>
      </c>
      <c r="DV65" s="20" t="s">
        <v>348</v>
      </c>
      <c r="DW65" s="20" t="s">
        <v>360</v>
      </c>
      <c r="DX65" s="20" t="s">
        <v>348</v>
      </c>
      <c r="DY65" s="20" t="s">
        <v>348</v>
      </c>
      <c r="DZ65" s="9">
        <v>0</v>
      </c>
      <c r="EA65" s="20" t="s">
        <v>348</v>
      </c>
      <c r="EB65" s="20" t="s">
        <v>350</v>
      </c>
      <c r="EC65" s="20" t="s">
        <v>328</v>
      </c>
      <c r="ED65" s="20" t="s">
        <v>351</v>
      </c>
      <c r="EE65" s="20"/>
      <c r="EF65" s="20"/>
      <c r="EG65" s="20"/>
    </row>
    <row r="66" spans="1:137" ht="15" customHeight="1" x14ac:dyDescent="0.25">
      <c r="A66" s="26">
        <v>64</v>
      </c>
      <c r="B66" s="27" t="s">
        <v>672</v>
      </c>
      <c r="C66" s="42" t="s">
        <v>599</v>
      </c>
      <c r="D66" s="17" t="s">
        <v>336</v>
      </c>
      <c r="E66" s="18" t="s">
        <v>352</v>
      </c>
      <c r="F66" s="17" t="s">
        <v>338</v>
      </c>
      <c r="G66" s="18" t="s">
        <v>339</v>
      </c>
      <c r="H66" s="17"/>
      <c r="I66" s="17" t="s">
        <v>340</v>
      </c>
      <c r="J66" s="17" t="s">
        <v>341</v>
      </c>
      <c r="K66" s="17"/>
      <c r="L66" s="17"/>
      <c r="M66" s="19">
        <v>0</v>
      </c>
      <c r="N66" s="17" t="s">
        <v>328</v>
      </c>
      <c r="O66" s="17">
        <v>0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20"/>
      <c r="AM66" s="20"/>
      <c r="AN66" s="20" t="s">
        <v>211</v>
      </c>
      <c r="AO66" s="20" t="s">
        <v>342</v>
      </c>
      <c r="AP66" s="20"/>
      <c r="AQ66" s="20" t="s">
        <v>343</v>
      </c>
      <c r="AR66" s="1"/>
      <c r="AS66" s="1"/>
      <c r="AT66" s="20" t="s">
        <v>255</v>
      </c>
      <c r="AU66" s="20" t="s">
        <v>342</v>
      </c>
      <c r="AV66" s="20"/>
      <c r="AW66" s="20" t="s">
        <v>344</v>
      </c>
      <c r="AX66" s="1"/>
      <c r="AY66" s="1"/>
      <c r="AZ66" s="20" t="s">
        <v>257</v>
      </c>
      <c r="BA66" s="20" t="s">
        <v>342</v>
      </c>
      <c r="BB66" s="20"/>
      <c r="BC66" s="20" t="s">
        <v>343</v>
      </c>
      <c r="BD66" s="1"/>
      <c r="BE66" s="1"/>
      <c r="BF66" s="20" t="s">
        <v>237</v>
      </c>
      <c r="BG66" s="20" t="s">
        <v>342</v>
      </c>
      <c r="BH66" s="20"/>
      <c r="BI66" s="20" t="s">
        <v>343</v>
      </c>
      <c r="BJ66" s="1"/>
      <c r="BK66" s="1"/>
      <c r="BL66" s="20" t="s">
        <v>258</v>
      </c>
      <c r="BM66" s="20" t="s">
        <v>345</v>
      </c>
      <c r="BN66" s="20" t="s">
        <v>346</v>
      </c>
      <c r="BO66" s="20" t="s">
        <v>343</v>
      </c>
      <c r="BP66" s="1"/>
      <c r="BQ66" s="1"/>
      <c r="BR66" s="20" t="s">
        <v>258</v>
      </c>
      <c r="BS66" s="20" t="s">
        <v>342</v>
      </c>
      <c r="BT66" s="20"/>
      <c r="BU66" s="20" t="s">
        <v>343</v>
      </c>
      <c r="BV66" s="1"/>
      <c r="BW66" s="1"/>
      <c r="BX66" s="20" t="s">
        <v>256</v>
      </c>
      <c r="BY66" s="20" t="s">
        <v>345</v>
      </c>
      <c r="BZ66" s="20" t="s">
        <v>346</v>
      </c>
      <c r="CA66" s="20" t="s">
        <v>347</v>
      </c>
      <c r="CB66" s="1">
        <v>41338</v>
      </c>
      <c r="CC66" s="1">
        <v>47182</v>
      </c>
      <c r="CD66" s="20" t="s">
        <v>256</v>
      </c>
      <c r="CE66" s="20" t="s">
        <v>342</v>
      </c>
      <c r="CF66" s="20"/>
      <c r="CG66" s="20" t="s">
        <v>347</v>
      </c>
      <c r="CH66" s="1"/>
      <c r="CI66" s="1"/>
      <c r="CJ66" s="20" t="s">
        <v>256</v>
      </c>
      <c r="CK66" s="20" t="s">
        <v>342</v>
      </c>
      <c r="CL66" s="20"/>
      <c r="CM66" s="20" t="s">
        <v>347</v>
      </c>
      <c r="CN66" s="1"/>
      <c r="CO66" s="1"/>
      <c r="CP66" s="20" t="s">
        <v>256</v>
      </c>
      <c r="CQ66" s="20" t="s">
        <v>342</v>
      </c>
      <c r="CR66" s="20"/>
      <c r="CS66" s="20" t="s">
        <v>347</v>
      </c>
      <c r="CT66" s="1"/>
      <c r="CU66" s="1"/>
      <c r="CV66" s="20" t="s">
        <v>256</v>
      </c>
      <c r="CW66" s="20" t="s">
        <v>342</v>
      </c>
      <c r="CX66" s="20"/>
      <c r="CY66" s="20" t="s">
        <v>347</v>
      </c>
      <c r="CZ66" s="1"/>
      <c r="DA66" s="1"/>
      <c r="DB66" s="20" t="s">
        <v>256</v>
      </c>
      <c r="DC66" s="20" t="s">
        <v>342</v>
      </c>
      <c r="DD66" s="20"/>
      <c r="DE66" s="20" t="s">
        <v>347</v>
      </c>
      <c r="DF66" s="1"/>
      <c r="DG66" s="1"/>
      <c r="DH66" s="20" t="s">
        <v>256</v>
      </c>
      <c r="DI66" s="20" t="s">
        <v>342</v>
      </c>
      <c r="DJ66" s="20"/>
      <c r="DK66" s="20" t="s">
        <v>347</v>
      </c>
      <c r="DL66" s="1"/>
      <c r="DM66" s="1"/>
      <c r="DN66" s="20" t="s">
        <v>256</v>
      </c>
      <c r="DO66" s="20" t="s">
        <v>342</v>
      </c>
      <c r="DP66" s="20"/>
      <c r="DQ66" s="20" t="s">
        <v>347</v>
      </c>
      <c r="DR66" s="1"/>
      <c r="DS66" s="1"/>
      <c r="DT66" s="20" t="s">
        <v>348</v>
      </c>
      <c r="DU66" s="20">
        <v>1</v>
      </c>
      <c r="DV66" s="20" t="s">
        <v>348</v>
      </c>
      <c r="DW66" s="20" t="s">
        <v>360</v>
      </c>
      <c r="DX66" s="20" t="s">
        <v>348</v>
      </c>
      <c r="DY66" s="20" t="s">
        <v>348</v>
      </c>
      <c r="DZ66" s="9">
        <v>0</v>
      </c>
      <c r="EA66" s="20" t="s">
        <v>348</v>
      </c>
      <c r="EB66" s="20" t="s">
        <v>350</v>
      </c>
      <c r="EC66" s="20" t="s">
        <v>328</v>
      </c>
      <c r="ED66" s="20" t="s">
        <v>351</v>
      </c>
      <c r="EE66" s="20"/>
      <c r="EF66" s="20"/>
      <c r="EG66" s="20"/>
    </row>
    <row r="67" spans="1:137" ht="15" customHeight="1" x14ac:dyDescent="0.25">
      <c r="A67" s="26">
        <v>65</v>
      </c>
      <c r="B67" s="27" t="s">
        <v>673</v>
      </c>
      <c r="C67" s="42" t="s">
        <v>600</v>
      </c>
      <c r="D67" s="17" t="s">
        <v>336</v>
      </c>
      <c r="E67" s="18" t="s">
        <v>352</v>
      </c>
      <c r="F67" s="17" t="s">
        <v>338</v>
      </c>
      <c r="G67" s="18" t="s">
        <v>339</v>
      </c>
      <c r="H67" s="17"/>
      <c r="I67" s="17" t="s">
        <v>340</v>
      </c>
      <c r="J67" s="17" t="s">
        <v>341</v>
      </c>
      <c r="K67" s="17"/>
      <c r="L67" s="17"/>
      <c r="M67" s="19">
        <v>0</v>
      </c>
      <c r="N67" s="17" t="s">
        <v>328</v>
      </c>
      <c r="O67" s="17">
        <v>0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20"/>
      <c r="AM67" s="20"/>
      <c r="AN67" s="20" t="s">
        <v>211</v>
      </c>
      <c r="AO67" s="20" t="s">
        <v>342</v>
      </c>
      <c r="AP67" s="20"/>
      <c r="AQ67" s="20" t="s">
        <v>343</v>
      </c>
      <c r="AR67" s="1"/>
      <c r="AS67" s="1"/>
      <c r="AT67" s="20" t="s">
        <v>255</v>
      </c>
      <c r="AU67" s="20" t="s">
        <v>342</v>
      </c>
      <c r="AV67" s="20"/>
      <c r="AW67" s="20" t="s">
        <v>344</v>
      </c>
      <c r="AX67" s="1"/>
      <c r="AY67" s="1"/>
      <c r="AZ67" s="20" t="s">
        <v>257</v>
      </c>
      <c r="BA67" s="20" t="s">
        <v>342</v>
      </c>
      <c r="BB67" s="20"/>
      <c r="BC67" s="20" t="s">
        <v>343</v>
      </c>
      <c r="BD67" s="1"/>
      <c r="BE67" s="1"/>
      <c r="BF67" s="20" t="s">
        <v>237</v>
      </c>
      <c r="BG67" s="20" t="s">
        <v>342</v>
      </c>
      <c r="BH67" s="20"/>
      <c r="BI67" s="20" t="s">
        <v>343</v>
      </c>
      <c r="BJ67" s="1"/>
      <c r="BK67" s="1"/>
      <c r="BL67" s="20" t="s">
        <v>258</v>
      </c>
      <c r="BM67" s="20" t="s">
        <v>345</v>
      </c>
      <c r="BN67" s="20" t="s">
        <v>346</v>
      </c>
      <c r="BO67" s="20" t="s">
        <v>343</v>
      </c>
      <c r="BP67" s="1"/>
      <c r="BQ67" s="1"/>
      <c r="BR67" s="20" t="s">
        <v>258</v>
      </c>
      <c r="BS67" s="20" t="s">
        <v>342</v>
      </c>
      <c r="BT67" s="20"/>
      <c r="BU67" s="20" t="s">
        <v>343</v>
      </c>
      <c r="BV67" s="1"/>
      <c r="BW67" s="1"/>
      <c r="BX67" s="20" t="s">
        <v>256</v>
      </c>
      <c r="BY67" s="20" t="s">
        <v>345</v>
      </c>
      <c r="BZ67" s="20" t="s">
        <v>346</v>
      </c>
      <c r="CA67" s="20" t="s">
        <v>347</v>
      </c>
      <c r="CB67" s="1">
        <v>41338</v>
      </c>
      <c r="CC67" s="1">
        <v>47182</v>
      </c>
      <c r="CD67" s="20" t="s">
        <v>256</v>
      </c>
      <c r="CE67" s="20" t="s">
        <v>342</v>
      </c>
      <c r="CF67" s="20"/>
      <c r="CG67" s="20" t="s">
        <v>347</v>
      </c>
      <c r="CH67" s="1"/>
      <c r="CI67" s="1"/>
      <c r="CJ67" s="20" t="s">
        <v>256</v>
      </c>
      <c r="CK67" s="20" t="s">
        <v>342</v>
      </c>
      <c r="CL67" s="20"/>
      <c r="CM67" s="20" t="s">
        <v>347</v>
      </c>
      <c r="CN67" s="1"/>
      <c r="CO67" s="1"/>
      <c r="CP67" s="20" t="s">
        <v>256</v>
      </c>
      <c r="CQ67" s="20" t="s">
        <v>342</v>
      </c>
      <c r="CR67" s="20"/>
      <c r="CS67" s="20" t="s">
        <v>347</v>
      </c>
      <c r="CT67" s="1"/>
      <c r="CU67" s="1"/>
      <c r="CV67" s="20" t="s">
        <v>256</v>
      </c>
      <c r="CW67" s="20" t="s">
        <v>342</v>
      </c>
      <c r="CX67" s="20"/>
      <c r="CY67" s="20" t="s">
        <v>347</v>
      </c>
      <c r="CZ67" s="1"/>
      <c r="DA67" s="1"/>
      <c r="DB67" s="20" t="s">
        <v>256</v>
      </c>
      <c r="DC67" s="20" t="s">
        <v>342</v>
      </c>
      <c r="DD67" s="20"/>
      <c r="DE67" s="20" t="s">
        <v>347</v>
      </c>
      <c r="DF67" s="1"/>
      <c r="DG67" s="1"/>
      <c r="DH67" s="20" t="s">
        <v>256</v>
      </c>
      <c r="DI67" s="20" t="s">
        <v>342</v>
      </c>
      <c r="DJ67" s="20"/>
      <c r="DK67" s="20" t="s">
        <v>347</v>
      </c>
      <c r="DL67" s="1"/>
      <c r="DM67" s="1"/>
      <c r="DN67" s="20" t="s">
        <v>256</v>
      </c>
      <c r="DO67" s="20" t="s">
        <v>342</v>
      </c>
      <c r="DP67" s="20"/>
      <c r="DQ67" s="20" t="s">
        <v>347</v>
      </c>
      <c r="DR67" s="1"/>
      <c r="DS67" s="1"/>
      <c r="DT67" s="20" t="s">
        <v>348</v>
      </c>
      <c r="DU67" s="20">
        <v>1</v>
      </c>
      <c r="DV67" s="20" t="s">
        <v>348</v>
      </c>
      <c r="DW67" s="20" t="s">
        <v>360</v>
      </c>
      <c r="DX67" s="20" t="s">
        <v>348</v>
      </c>
      <c r="DY67" s="20" t="s">
        <v>348</v>
      </c>
      <c r="DZ67" s="9">
        <v>0</v>
      </c>
      <c r="EA67" s="20" t="s">
        <v>348</v>
      </c>
      <c r="EB67" s="20" t="s">
        <v>350</v>
      </c>
      <c r="EC67" s="20" t="s">
        <v>328</v>
      </c>
      <c r="ED67" s="20" t="s">
        <v>328</v>
      </c>
      <c r="EE67" s="20"/>
      <c r="EF67" s="20"/>
      <c r="EG67" s="20"/>
    </row>
    <row r="68" spans="1:137" ht="15" customHeight="1" x14ac:dyDescent="0.25">
      <c r="A68" s="26">
        <v>66</v>
      </c>
      <c r="B68" s="27" t="s">
        <v>400</v>
      </c>
      <c r="C68" s="42" t="s">
        <v>609</v>
      </c>
      <c r="D68" s="17" t="s">
        <v>336</v>
      </c>
      <c r="E68" s="18" t="s">
        <v>352</v>
      </c>
      <c r="F68" s="17" t="s">
        <v>338</v>
      </c>
      <c r="G68" s="18" t="s">
        <v>339</v>
      </c>
      <c r="H68" s="17"/>
      <c r="I68" s="17" t="s">
        <v>356</v>
      </c>
      <c r="J68" s="17" t="s">
        <v>368</v>
      </c>
      <c r="K68" s="17"/>
      <c r="L68" s="17"/>
      <c r="M68" s="19">
        <v>494.3</v>
      </c>
      <c r="N68" s="17" t="s">
        <v>358</v>
      </c>
      <c r="O68" s="17">
        <v>2</v>
      </c>
      <c r="P68" s="17">
        <v>1</v>
      </c>
      <c r="Q68" s="17" t="s">
        <v>359</v>
      </c>
      <c r="R68" s="17">
        <v>1990</v>
      </c>
      <c r="S68" s="17">
        <v>2</v>
      </c>
      <c r="T68" s="17" t="s">
        <v>359</v>
      </c>
      <c r="U68" s="17">
        <v>1990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20"/>
      <c r="AM68" s="20"/>
      <c r="AN68" s="20" t="s">
        <v>211</v>
      </c>
      <c r="AO68" s="20" t="s">
        <v>342</v>
      </c>
      <c r="AP68" s="20"/>
      <c r="AQ68" s="20" t="s">
        <v>343</v>
      </c>
      <c r="AR68" s="1"/>
      <c r="AS68" s="1"/>
      <c r="AT68" s="20" t="s">
        <v>255</v>
      </c>
      <c r="AU68" s="20" t="s">
        <v>342</v>
      </c>
      <c r="AV68" s="20"/>
      <c r="AW68" s="20" t="s">
        <v>344</v>
      </c>
      <c r="AX68" s="1"/>
      <c r="AY68" s="1"/>
      <c r="AZ68" s="20" t="s">
        <v>257</v>
      </c>
      <c r="BA68" s="20" t="s">
        <v>342</v>
      </c>
      <c r="BB68" s="20"/>
      <c r="BC68" s="20" t="s">
        <v>343</v>
      </c>
      <c r="BD68" s="1"/>
      <c r="BE68" s="1"/>
      <c r="BF68" s="20" t="s">
        <v>237</v>
      </c>
      <c r="BG68" s="20" t="s">
        <v>342</v>
      </c>
      <c r="BH68" s="20"/>
      <c r="BI68" s="20" t="s">
        <v>343</v>
      </c>
      <c r="BJ68" s="1"/>
      <c r="BK68" s="1"/>
      <c r="BL68" s="20" t="s">
        <v>258</v>
      </c>
      <c r="BM68" s="20" t="s">
        <v>353</v>
      </c>
      <c r="BN68" s="20"/>
      <c r="BO68" s="20" t="s">
        <v>343</v>
      </c>
      <c r="BP68" s="1"/>
      <c r="BQ68" s="1"/>
      <c r="BR68" s="20" t="s">
        <v>258</v>
      </c>
      <c r="BS68" s="20" t="s">
        <v>342</v>
      </c>
      <c r="BT68" s="20"/>
      <c r="BU68" s="20" t="s">
        <v>343</v>
      </c>
      <c r="BV68" s="1"/>
      <c r="BW68" s="1"/>
      <c r="BX68" s="20" t="s">
        <v>256</v>
      </c>
      <c r="BY68" s="20" t="s">
        <v>345</v>
      </c>
      <c r="BZ68" s="20" t="s">
        <v>346</v>
      </c>
      <c r="CA68" s="20" t="s">
        <v>347</v>
      </c>
      <c r="CB68" s="1">
        <v>40661</v>
      </c>
      <c r="CC68" s="1">
        <v>46505</v>
      </c>
      <c r="CD68" s="20" t="s">
        <v>256</v>
      </c>
      <c r="CE68" s="20" t="s">
        <v>342</v>
      </c>
      <c r="CF68" s="20"/>
      <c r="CG68" s="20" t="s">
        <v>347</v>
      </c>
      <c r="CH68" s="1"/>
      <c r="CI68" s="1"/>
      <c r="CJ68" s="20" t="s">
        <v>256</v>
      </c>
      <c r="CK68" s="20" t="s">
        <v>342</v>
      </c>
      <c r="CL68" s="20"/>
      <c r="CM68" s="20" t="s">
        <v>347</v>
      </c>
      <c r="CN68" s="1"/>
      <c r="CO68" s="1"/>
      <c r="CP68" s="20" t="s">
        <v>256</v>
      </c>
      <c r="CQ68" s="20" t="s">
        <v>342</v>
      </c>
      <c r="CR68" s="20"/>
      <c r="CS68" s="20" t="s">
        <v>347</v>
      </c>
      <c r="CT68" s="1"/>
      <c r="CU68" s="1"/>
      <c r="CV68" s="20" t="s">
        <v>256</v>
      </c>
      <c r="CW68" s="20" t="s">
        <v>342</v>
      </c>
      <c r="CX68" s="20"/>
      <c r="CY68" s="20" t="s">
        <v>347</v>
      </c>
      <c r="CZ68" s="1"/>
      <c r="DA68" s="1"/>
      <c r="DB68" s="20" t="s">
        <v>256</v>
      </c>
      <c r="DC68" s="20" t="s">
        <v>342</v>
      </c>
      <c r="DD68" s="20"/>
      <c r="DE68" s="20" t="s">
        <v>347</v>
      </c>
      <c r="DF68" s="1"/>
      <c r="DG68" s="1"/>
      <c r="DH68" s="20" t="s">
        <v>256</v>
      </c>
      <c r="DI68" s="20" t="s">
        <v>342</v>
      </c>
      <c r="DJ68" s="20"/>
      <c r="DK68" s="20" t="s">
        <v>347</v>
      </c>
      <c r="DL68" s="1"/>
      <c r="DM68" s="1"/>
      <c r="DN68" s="20" t="s">
        <v>256</v>
      </c>
      <c r="DO68" s="20" t="s">
        <v>342</v>
      </c>
      <c r="DP68" s="20"/>
      <c r="DQ68" s="20" t="s">
        <v>347</v>
      </c>
      <c r="DR68" s="1"/>
      <c r="DS68" s="1"/>
      <c r="DT68" s="20" t="s">
        <v>348</v>
      </c>
      <c r="DU68" s="20">
        <v>1</v>
      </c>
      <c r="DV68" s="20" t="s">
        <v>348</v>
      </c>
      <c r="DW68" s="20" t="s">
        <v>360</v>
      </c>
      <c r="DX68" s="20" t="s">
        <v>348</v>
      </c>
      <c r="DY68" s="20" t="s">
        <v>348</v>
      </c>
      <c r="DZ68" s="9">
        <v>0</v>
      </c>
      <c r="EA68" s="20" t="s">
        <v>348</v>
      </c>
      <c r="EB68" s="20" t="s">
        <v>350</v>
      </c>
      <c r="EC68" s="20" t="s">
        <v>328</v>
      </c>
      <c r="ED68" s="20" t="s">
        <v>361</v>
      </c>
      <c r="EE68" s="20"/>
      <c r="EF68" s="20"/>
      <c r="EG68" s="20"/>
    </row>
    <row r="69" spans="1:137" ht="15" customHeight="1" x14ac:dyDescent="0.25">
      <c r="A69" s="26">
        <v>67</v>
      </c>
      <c r="B69" s="27" t="s">
        <v>559</v>
      </c>
      <c r="C69" s="42" t="s">
        <v>610</v>
      </c>
      <c r="D69" s="17" t="s">
        <v>336</v>
      </c>
      <c r="E69" s="18" t="s">
        <v>352</v>
      </c>
      <c r="F69" s="17" t="s">
        <v>338</v>
      </c>
      <c r="G69" s="18" t="s">
        <v>339</v>
      </c>
      <c r="H69" s="17"/>
      <c r="I69" s="17" t="s">
        <v>356</v>
      </c>
      <c r="J69" s="17" t="s">
        <v>366</v>
      </c>
      <c r="K69" s="17"/>
      <c r="L69" s="17"/>
      <c r="M69" s="19">
        <v>262.3</v>
      </c>
      <c r="N69" s="17" t="s">
        <v>358</v>
      </c>
      <c r="O69" s="17">
        <v>4</v>
      </c>
      <c r="P69" s="17">
        <v>1</v>
      </c>
      <c r="Q69" s="17" t="s">
        <v>359</v>
      </c>
      <c r="R69" s="17">
        <v>1991</v>
      </c>
      <c r="S69" s="17">
        <v>2</v>
      </c>
      <c r="T69" s="17" t="s">
        <v>359</v>
      </c>
      <c r="U69" s="17">
        <v>1991</v>
      </c>
      <c r="V69" s="17">
        <v>3</v>
      </c>
      <c r="W69" s="17" t="s">
        <v>359</v>
      </c>
      <c r="X69" s="17">
        <v>1991</v>
      </c>
      <c r="Y69" s="17">
        <v>4</v>
      </c>
      <c r="Z69" s="17" t="s">
        <v>359</v>
      </c>
      <c r="AA69" s="17">
        <v>1991</v>
      </c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20"/>
      <c r="AM69" s="20"/>
      <c r="AN69" s="20" t="s">
        <v>211</v>
      </c>
      <c r="AO69" s="20" t="s">
        <v>342</v>
      </c>
      <c r="AP69" s="20"/>
      <c r="AQ69" s="20" t="s">
        <v>343</v>
      </c>
      <c r="AR69" s="1"/>
      <c r="AS69" s="1"/>
      <c r="AT69" s="20" t="s">
        <v>255</v>
      </c>
      <c r="AU69" s="20" t="s">
        <v>345</v>
      </c>
      <c r="AV69" s="20" t="s">
        <v>346</v>
      </c>
      <c r="AW69" s="20" t="s">
        <v>344</v>
      </c>
      <c r="AX69" s="1">
        <v>41549</v>
      </c>
      <c r="AY69" s="1">
        <v>43010</v>
      </c>
      <c r="AZ69" s="20" t="s">
        <v>257</v>
      </c>
      <c r="BA69" s="20" t="s">
        <v>342</v>
      </c>
      <c r="BB69" s="20"/>
      <c r="BC69" s="20" t="s">
        <v>343</v>
      </c>
      <c r="BD69" s="1"/>
      <c r="BE69" s="1"/>
      <c r="BF69" s="20" t="s">
        <v>237</v>
      </c>
      <c r="BG69" s="20" t="s">
        <v>345</v>
      </c>
      <c r="BH69" s="20" t="s">
        <v>346</v>
      </c>
      <c r="BI69" s="20" t="s">
        <v>343</v>
      </c>
      <c r="BJ69" s="1">
        <v>41542</v>
      </c>
      <c r="BK69" s="1">
        <v>42938</v>
      </c>
      <c r="BL69" s="20" t="s">
        <v>258</v>
      </c>
      <c r="BM69" s="20" t="s">
        <v>345</v>
      </c>
      <c r="BN69" s="20" t="s">
        <v>346</v>
      </c>
      <c r="BO69" s="20" t="s">
        <v>343</v>
      </c>
      <c r="BP69" s="1"/>
      <c r="BQ69" s="1"/>
      <c r="BR69" s="20" t="s">
        <v>258</v>
      </c>
      <c r="BS69" s="20" t="s">
        <v>342</v>
      </c>
      <c r="BT69" s="20"/>
      <c r="BU69" s="20" t="s">
        <v>343</v>
      </c>
      <c r="BV69" s="1"/>
      <c r="BW69" s="1"/>
      <c r="BX69" s="20" t="s">
        <v>256</v>
      </c>
      <c r="BY69" s="20" t="s">
        <v>345</v>
      </c>
      <c r="BZ69" s="20" t="s">
        <v>346</v>
      </c>
      <c r="CA69" s="20" t="s">
        <v>347</v>
      </c>
      <c r="CB69" s="1">
        <v>41612</v>
      </c>
      <c r="CC69" s="1">
        <v>47456</v>
      </c>
      <c r="CD69" s="20" t="s">
        <v>256</v>
      </c>
      <c r="CE69" s="20" t="s">
        <v>342</v>
      </c>
      <c r="CF69" s="20"/>
      <c r="CG69" s="20" t="s">
        <v>347</v>
      </c>
      <c r="CH69" s="1"/>
      <c r="CI69" s="1"/>
      <c r="CJ69" s="20" t="s">
        <v>256</v>
      </c>
      <c r="CK69" s="20" t="s">
        <v>342</v>
      </c>
      <c r="CL69" s="20"/>
      <c r="CM69" s="20" t="s">
        <v>347</v>
      </c>
      <c r="CN69" s="1"/>
      <c r="CO69" s="1"/>
      <c r="CP69" s="20" t="s">
        <v>256</v>
      </c>
      <c r="CQ69" s="20" t="s">
        <v>342</v>
      </c>
      <c r="CR69" s="20"/>
      <c r="CS69" s="20" t="s">
        <v>347</v>
      </c>
      <c r="CT69" s="1"/>
      <c r="CU69" s="1"/>
      <c r="CV69" s="20" t="s">
        <v>256</v>
      </c>
      <c r="CW69" s="20" t="s">
        <v>342</v>
      </c>
      <c r="CX69" s="20"/>
      <c r="CY69" s="20" t="s">
        <v>347</v>
      </c>
      <c r="CZ69" s="1"/>
      <c r="DA69" s="1"/>
      <c r="DB69" s="20" t="s">
        <v>256</v>
      </c>
      <c r="DC69" s="20" t="s">
        <v>342</v>
      </c>
      <c r="DD69" s="20"/>
      <c r="DE69" s="20" t="s">
        <v>347</v>
      </c>
      <c r="DF69" s="1"/>
      <c r="DG69" s="1"/>
      <c r="DH69" s="20" t="s">
        <v>256</v>
      </c>
      <c r="DI69" s="20" t="s">
        <v>342</v>
      </c>
      <c r="DJ69" s="20"/>
      <c r="DK69" s="20" t="s">
        <v>347</v>
      </c>
      <c r="DL69" s="1"/>
      <c r="DM69" s="1"/>
      <c r="DN69" s="20" t="s">
        <v>256</v>
      </c>
      <c r="DO69" s="20" t="s">
        <v>342</v>
      </c>
      <c r="DP69" s="20"/>
      <c r="DQ69" s="20" t="s">
        <v>347</v>
      </c>
      <c r="DR69" s="1"/>
      <c r="DS69" s="1"/>
      <c r="DT69" s="20" t="s">
        <v>348</v>
      </c>
      <c r="DU69" s="20">
        <v>1</v>
      </c>
      <c r="DV69" s="20" t="s">
        <v>348</v>
      </c>
      <c r="DW69" s="20" t="s">
        <v>349</v>
      </c>
      <c r="DX69" s="20" t="s">
        <v>348</v>
      </c>
      <c r="DY69" s="20" t="s">
        <v>348</v>
      </c>
      <c r="DZ69" s="9">
        <v>0</v>
      </c>
      <c r="EA69" s="20" t="s">
        <v>348</v>
      </c>
      <c r="EB69" s="20" t="s">
        <v>350</v>
      </c>
      <c r="EC69" s="20" t="s">
        <v>328</v>
      </c>
      <c r="ED69" s="20" t="s">
        <v>361</v>
      </c>
      <c r="EE69" s="20"/>
      <c r="EF69" s="20"/>
      <c r="EG69" s="20"/>
    </row>
    <row r="70" spans="1:137" ht="15" customHeight="1" x14ac:dyDescent="0.25">
      <c r="A70" s="26">
        <v>68</v>
      </c>
      <c r="B70" s="27" t="s">
        <v>401</v>
      </c>
      <c r="C70" s="42" t="s">
        <v>611</v>
      </c>
      <c r="D70" s="17" t="s">
        <v>336</v>
      </c>
      <c r="E70" s="18" t="s">
        <v>352</v>
      </c>
      <c r="F70" s="17" t="s">
        <v>338</v>
      </c>
      <c r="G70" s="18" t="s">
        <v>339</v>
      </c>
      <c r="H70" s="17"/>
      <c r="I70" s="17" t="s">
        <v>356</v>
      </c>
      <c r="J70" s="17" t="s">
        <v>366</v>
      </c>
      <c r="K70" s="17"/>
      <c r="L70" s="17"/>
      <c r="M70" s="19">
        <v>980.2</v>
      </c>
      <c r="N70" s="17" t="s">
        <v>358</v>
      </c>
      <c r="O70" s="17">
        <v>4</v>
      </c>
      <c r="P70" s="17">
        <v>1</v>
      </c>
      <c r="Q70" s="17" t="s">
        <v>359</v>
      </c>
      <c r="R70" s="17">
        <v>1990</v>
      </c>
      <c r="S70" s="17">
        <v>2</v>
      </c>
      <c r="T70" s="17" t="s">
        <v>359</v>
      </c>
      <c r="U70" s="17">
        <v>1990</v>
      </c>
      <c r="V70" s="17">
        <v>3</v>
      </c>
      <c r="W70" s="17" t="s">
        <v>359</v>
      </c>
      <c r="X70" s="17">
        <v>1990</v>
      </c>
      <c r="Y70" s="17">
        <v>4</v>
      </c>
      <c r="Z70" s="17" t="s">
        <v>359</v>
      </c>
      <c r="AA70" s="17">
        <v>1990</v>
      </c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20"/>
      <c r="AM70" s="20"/>
      <c r="AN70" s="20" t="s">
        <v>211</v>
      </c>
      <c r="AO70" s="20" t="s">
        <v>342</v>
      </c>
      <c r="AP70" s="20"/>
      <c r="AQ70" s="20" t="s">
        <v>343</v>
      </c>
      <c r="AR70" s="1"/>
      <c r="AS70" s="1"/>
      <c r="AT70" s="20" t="s">
        <v>255</v>
      </c>
      <c r="AU70" s="20" t="s">
        <v>353</v>
      </c>
      <c r="AV70" s="20"/>
      <c r="AW70" s="20" t="s">
        <v>344</v>
      </c>
      <c r="AX70" s="1"/>
      <c r="AY70" s="1"/>
      <c r="AZ70" s="20" t="s">
        <v>257</v>
      </c>
      <c r="BA70" s="20" t="s">
        <v>342</v>
      </c>
      <c r="BB70" s="20"/>
      <c r="BC70" s="20" t="s">
        <v>343</v>
      </c>
      <c r="BD70" s="1"/>
      <c r="BE70" s="1"/>
      <c r="BF70" s="20" t="s">
        <v>237</v>
      </c>
      <c r="BG70" s="20" t="s">
        <v>353</v>
      </c>
      <c r="BH70" s="20"/>
      <c r="BI70" s="20" t="s">
        <v>343</v>
      </c>
      <c r="BJ70" s="1"/>
      <c r="BK70" s="1"/>
      <c r="BL70" s="20" t="s">
        <v>258</v>
      </c>
      <c r="BM70" s="20" t="s">
        <v>345</v>
      </c>
      <c r="BN70" s="20" t="s">
        <v>346</v>
      </c>
      <c r="BO70" s="20" t="s">
        <v>343</v>
      </c>
      <c r="BP70" s="1">
        <v>41248</v>
      </c>
      <c r="BQ70" s="1">
        <v>43439</v>
      </c>
      <c r="BR70" s="20" t="s">
        <v>258</v>
      </c>
      <c r="BS70" s="20" t="s">
        <v>342</v>
      </c>
      <c r="BT70" s="20"/>
      <c r="BU70" s="20" t="s">
        <v>343</v>
      </c>
      <c r="BV70" s="1"/>
      <c r="BW70" s="1"/>
      <c r="BX70" s="20" t="s">
        <v>256</v>
      </c>
      <c r="BY70" s="20" t="s">
        <v>345</v>
      </c>
      <c r="BZ70" s="20" t="s">
        <v>346</v>
      </c>
      <c r="CA70" s="20" t="s">
        <v>347</v>
      </c>
      <c r="CB70" s="1">
        <v>40737</v>
      </c>
      <c r="CC70" s="1">
        <v>46581</v>
      </c>
      <c r="CD70" s="20" t="s">
        <v>256</v>
      </c>
      <c r="CE70" s="20" t="s">
        <v>342</v>
      </c>
      <c r="CF70" s="20"/>
      <c r="CG70" s="20" t="s">
        <v>347</v>
      </c>
      <c r="CH70" s="1"/>
      <c r="CI70" s="1"/>
      <c r="CJ70" s="20" t="s">
        <v>256</v>
      </c>
      <c r="CK70" s="20" t="s">
        <v>342</v>
      </c>
      <c r="CL70" s="20"/>
      <c r="CM70" s="20" t="s">
        <v>347</v>
      </c>
      <c r="CN70" s="1"/>
      <c r="CO70" s="1"/>
      <c r="CP70" s="20" t="s">
        <v>256</v>
      </c>
      <c r="CQ70" s="20" t="s">
        <v>342</v>
      </c>
      <c r="CR70" s="20"/>
      <c r="CS70" s="20" t="s">
        <v>347</v>
      </c>
      <c r="CT70" s="1"/>
      <c r="CU70" s="1"/>
      <c r="CV70" s="20" t="s">
        <v>256</v>
      </c>
      <c r="CW70" s="20" t="s">
        <v>342</v>
      </c>
      <c r="CX70" s="20"/>
      <c r="CY70" s="20" t="s">
        <v>347</v>
      </c>
      <c r="CZ70" s="1"/>
      <c r="DA70" s="1"/>
      <c r="DB70" s="20" t="s">
        <v>256</v>
      </c>
      <c r="DC70" s="20" t="s">
        <v>342</v>
      </c>
      <c r="DD70" s="20"/>
      <c r="DE70" s="20" t="s">
        <v>347</v>
      </c>
      <c r="DF70" s="1"/>
      <c r="DG70" s="1"/>
      <c r="DH70" s="20" t="s">
        <v>256</v>
      </c>
      <c r="DI70" s="20" t="s">
        <v>342</v>
      </c>
      <c r="DJ70" s="20"/>
      <c r="DK70" s="20" t="s">
        <v>347</v>
      </c>
      <c r="DL70" s="1"/>
      <c r="DM70" s="1"/>
      <c r="DN70" s="20" t="s">
        <v>256</v>
      </c>
      <c r="DO70" s="20" t="s">
        <v>342</v>
      </c>
      <c r="DP70" s="20"/>
      <c r="DQ70" s="20" t="s">
        <v>347</v>
      </c>
      <c r="DR70" s="1"/>
      <c r="DS70" s="1"/>
      <c r="DT70" s="20" t="s">
        <v>348</v>
      </c>
      <c r="DU70" s="20">
        <v>1</v>
      </c>
      <c r="DV70" s="20" t="s">
        <v>348</v>
      </c>
      <c r="DW70" s="20" t="s">
        <v>349</v>
      </c>
      <c r="DX70" s="20" t="s">
        <v>348</v>
      </c>
      <c r="DY70" s="20" t="s">
        <v>348</v>
      </c>
      <c r="DZ70" s="9">
        <v>0</v>
      </c>
      <c r="EA70" s="20" t="s">
        <v>348</v>
      </c>
      <c r="EB70" s="20" t="s">
        <v>350</v>
      </c>
      <c r="EC70" s="20" t="s">
        <v>328</v>
      </c>
      <c r="ED70" s="20" t="s">
        <v>361</v>
      </c>
      <c r="EE70" s="20"/>
      <c r="EF70" s="20"/>
      <c r="EG70" s="20"/>
    </row>
    <row r="71" spans="1:137" ht="15" customHeight="1" x14ac:dyDescent="0.25">
      <c r="A71" s="26">
        <v>69</v>
      </c>
      <c r="B71" s="27" t="s">
        <v>402</v>
      </c>
      <c r="C71" s="42" t="s">
        <v>612</v>
      </c>
      <c r="D71" s="17" t="s">
        <v>336</v>
      </c>
      <c r="E71" s="18" t="s">
        <v>417</v>
      </c>
      <c r="F71" s="17" t="s">
        <v>338</v>
      </c>
      <c r="G71" s="18" t="s">
        <v>339</v>
      </c>
      <c r="H71" s="17"/>
      <c r="I71" s="17" t="s">
        <v>340</v>
      </c>
      <c r="J71" s="17" t="s">
        <v>341</v>
      </c>
      <c r="K71" s="17"/>
      <c r="L71" s="17"/>
      <c r="M71" s="19">
        <v>587.5</v>
      </c>
      <c r="N71" s="17" t="s">
        <v>328</v>
      </c>
      <c r="O71" s="17">
        <v>0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20"/>
      <c r="AM71" s="20"/>
      <c r="AN71" s="20" t="s">
        <v>211</v>
      </c>
      <c r="AO71" s="20" t="s">
        <v>342</v>
      </c>
      <c r="AP71" s="20"/>
      <c r="AQ71" s="20" t="s">
        <v>343</v>
      </c>
      <c r="AR71" s="1"/>
      <c r="AS71" s="1"/>
      <c r="AT71" s="20" t="s">
        <v>255</v>
      </c>
      <c r="AU71" s="20" t="s">
        <v>342</v>
      </c>
      <c r="AV71" s="20"/>
      <c r="AW71" s="20" t="s">
        <v>344</v>
      </c>
      <c r="AX71" s="1"/>
      <c r="AY71" s="1"/>
      <c r="AZ71" s="20" t="s">
        <v>257</v>
      </c>
      <c r="BA71" s="20" t="s">
        <v>342</v>
      </c>
      <c r="BB71" s="20"/>
      <c r="BC71" s="20" t="s">
        <v>343</v>
      </c>
      <c r="BD71" s="1"/>
      <c r="BE71" s="1"/>
      <c r="BF71" s="20" t="s">
        <v>237</v>
      </c>
      <c r="BG71" s="20" t="s">
        <v>342</v>
      </c>
      <c r="BH71" s="20"/>
      <c r="BI71" s="20" t="s">
        <v>343</v>
      </c>
      <c r="BJ71" s="1"/>
      <c r="BK71" s="1"/>
      <c r="BL71" s="20" t="s">
        <v>258</v>
      </c>
      <c r="BM71" s="20" t="s">
        <v>353</v>
      </c>
      <c r="BN71" s="20"/>
      <c r="BO71" s="20" t="s">
        <v>343</v>
      </c>
      <c r="BP71" s="1"/>
      <c r="BQ71" s="1"/>
      <c r="BR71" s="20" t="s">
        <v>258</v>
      </c>
      <c r="BS71" s="20" t="s">
        <v>342</v>
      </c>
      <c r="BT71" s="20"/>
      <c r="BU71" s="20" t="s">
        <v>343</v>
      </c>
      <c r="BV71" s="1"/>
      <c r="BW71" s="1"/>
      <c r="BX71" s="20" t="s">
        <v>256</v>
      </c>
      <c r="BY71" s="20" t="s">
        <v>345</v>
      </c>
      <c r="BZ71" s="20" t="s">
        <v>346</v>
      </c>
      <c r="CA71" s="20" t="s">
        <v>347</v>
      </c>
      <c r="CB71" s="1">
        <v>41393</v>
      </c>
      <c r="CC71" s="1">
        <v>47237</v>
      </c>
      <c r="CD71" s="20" t="s">
        <v>256</v>
      </c>
      <c r="CE71" s="20" t="s">
        <v>342</v>
      </c>
      <c r="CF71" s="20"/>
      <c r="CG71" s="20" t="s">
        <v>347</v>
      </c>
      <c r="CH71" s="1"/>
      <c r="CI71" s="1"/>
      <c r="CJ71" s="20" t="s">
        <v>256</v>
      </c>
      <c r="CK71" s="20" t="s">
        <v>342</v>
      </c>
      <c r="CL71" s="20"/>
      <c r="CM71" s="20" t="s">
        <v>347</v>
      </c>
      <c r="CN71" s="1"/>
      <c r="CO71" s="1"/>
      <c r="CP71" s="20" t="s">
        <v>256</v>
      </c>
      <c r="CQ71" s="20" t="s">
        <v>342</v>
      </c>
      <c r="CR71" s="20"/>
      <c r="CS71" s="20" t="s">
        <v>347</v>
      </c>
      <c r="CT71" s="1"/>
      <c r="CU71" s="1"/>
      <c r="CV71" s="20" t="s">
        <v>256</v>
      </c>
      <c r="CW71" s="20" t="s">
        <v>342</v>
      </c>
      <c r="CX71" s="20"/>
      <c r="CY71" s="20" t="s">
        <v>347</v>
      </c>
      <c r="CZ71" s="1"/>
      <c r="DA71" s="1"/>
      <c r="DB71" s="20" t="s">
        <v>256</v>
      </c>
      <c r="DC71" s="20" t="s">
        <v>342</v>
      </c>
      <c r="DD71" s="20"/>
      <c r="DE71" s="20" t="s">
        <v>347</v>
      </c>
      <c r="DF71" s="1"/>
      <c r="DG71" s="1"/>
      <c r="DH71" s="20" t="s">
        <v>256</v>
      </c>
      <c r="DI71" s="20" t="s">
        <v>342</v>
      </c>
      <c r="DJ71" s="20"/>
      <c r="DK71" s="20" t="s">
        <v>347</v>
      </c>
      <c r="DL71" s="1"/>
      <c r="DM71" s="1"/>
      <c r="DN71" s="20" t="s">
        <v>256</v>
      </c>
      <c r="DO71" s="20" t="s">
        <v>342</v>
      </c>
      <c r="DP71" s="20"/>
      <c r="DQ71" s="20" t="s">
        <v>347</v>
      </c>
      <c r="DR71" s="1"/>
      <c r="DS71" s="1"/>
      <c r="DT71" s="20" t="s">
        <v>348</v>
      </c>
      <c r="DU71" s="20">
        <v>1</v>
      </c>
      <c r="DV71" s="20" t="s">
        <v>348</v>
      </c>
      <c r="DW71" s="20" t="s">
        <v>349</v>
      </c>
      <c r="DX71" s="20" t="s">
        <v>348</v>
      </c>
      <c r="DY71" s="20" t="s">
        <v>348</v>
      </c>
      <c r="DZ71" s="9">
        <v>0</v>
      </c>
      <c r="EA71" s="20" t="s">
        <v>348</v>
      </c>
      <c r="EB71" s="20" t="s">
        <v>350</v>
      </c>
      <c r="EC71" s="20" t="s">
        <v>328</v>
      </c>
      <c r="ED71" s="20" t="s">
        <v>328</v>
      </c>
      <c r="EE71" s="20"/>
      <c r="EF71" s="20"/>
      <c r="EG71" s="20"/>
    </row>
    <row r="72" spans="1:137" ht="15" customHeight="1" x14ac:dyDescent="0.25">
      <c r="A72" s="26">
        <v>70</v>
      </c>
      <c r="B72" s="27" t="s">
        <v>403</v>
      </c>
      <c r="C72" s="42" t="s">
        <v>613</v>
      </c>
      <c r="D72" s="17" t="s">
        <v>336</v>
      </c>
      <c r="E72" s="18" t="s">
        <v>337</v>
      </c>
      <c r="F72" s="17" t="s">
        <v>338</v>
      </c>
      <c r="G72" s="18" t="s">
        <v>339</v>
      </c>
      <c r="H72" s="17"/>
      <c r="I72" s="17" t="s">
        <v>340</v>
      </c>
      <c r="J72" s="17" t="s">
        <v>341</v>
      </c>
      <c r="K72" s="17"/>
      <c r="L72" s="17"/>
      <c r="M72" s="19">
        <v>0</v>
      </c>
      <c r="N72" s="17" t="s">
        <v>328</v>
      </c>
      <c r="O72" s="17">
        <v>0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20"/>
      <c r="AM72" s="20"/>
      <c r="AN72" s="20" t="s">
        <v>211</v>
      </c>
      <c r="AO72" s="20" t="s">
        <v>342</v>
      </c>
      <c r="AP72" s="20"/>
      <c r="AQ72" s="20" t="s">
        <v>343</v>
      </c>
      <c r="AR72" s="1"/>
      <c r="AS72" s="1"/>
      <c r="AT72" s="20" t="s">
        <v>255</v>
      </c>
      <c r="AU72" s="20" t="s">
        <v>342</v>
      </c>
      <c r="AV72" s="20"/>
      <c r="AW72" s="20" t="s">
        <v>344</v>
      </c>
      <c r="AX72" s="1"/>
      <c r="AY72" s="1"/>
      <c r="AZ72" s="20" t="s">
        <v>257</v>
      </c>
      <c r="BA72" s="20" t="s">
        <v>342</v>
      </c>
      <c r="BB72" s="20"/>
      <c r="BC72" s="20" t="s">
        <v>343</v>
      </c>
      <c r="BD72" s="1"/>
      <c r="BE72" s="1"/>
      <c r="BF72" s="20" t="s">
        <v>237</v>
      </c>
      <c r="BG72" s="20" t="s">
        <v>342</v>
      </c>
      <c r="BH72" s="20"/>
      <c r="BI72" s="20" t="s">
        <v>343</v>
      </c>
      <c r="BJ72" s="1"/>
      <c r="BK72" s="1"/>
      <c r="BL72" s="20" t="s">
        <v>258</v>
      </c>
      <c r="BM72" s="20" t="s">
        <v>353</v>
      </c>
      <c r="BN72" s="20"/>
      <c r="BO72" s="20" t="s">
        <v>343</v>
      </c>
      <c r="BP72" s="1"/>
      <c r="BQ72" s="1"/>
      <c r="BR72" s="20" t="s">
        <v>258</v>
      </c>
      <c r="BS72" s="20" t="s">
        <v>342</v>
      </c>
      <c r="BT72" s="20"/>
      <c r="BU72" s="20" t="s">
        <v>343</v>
      </c>
      <c r="BV72" s="1"/>
      <c r="BW72" s="1"/>
      <c r="BX72" s="20" t="s">
        <v>256</v>
      </c>
      <c r="BY72" s="20" t="s">
        <v>345</v>
      </c>
      <c r="BZ72" s="20" t="s">
        <v>346</v>
      </c>
      <c r="CA72" s="20" t="s">
        <v>347</v>
      </c>
      <c r="CB72" s="1">
        <v>41136</v>
      </c>
      <c r="CC72" s="1">
        <v>46980</v>
      </c>
      <c r="CD72" s="20" t="s">
        <v>256</v>
      </c>
      <c r="CE72" s="20" t="s">
        <v>342</v>
      </c>
      <c r="CF72" s="20"/>
      <c r="CG72" s="20" t="s">
        <v>347</v>
      </c>
      <c r="CH72" s="1"/>
      <c r="CI72" s="1"/>
      <c r="CJ72" s="20" t="s">
        <v>256</v>
      </c>
      <c r="CK72" s="20" t="s">
        <v>342</v>
      </c>
      <c r="CL72" s="20"/>
      <c r="CM72" s="20" t="s">
        <v>347</v>
      </c>
      <c r="CN72" s="1"/>
      <c r="CO72" s="1"/>
      <c r="CP72" s="20" t="s">
        <v>256</v>
      </c>
      <c r="CQ72" s="20" t="s">
        <v>342</v>
      </c>
      <c r="CR72" s="20"/>
      <c r="CS72" s="20" t="s">
        <v>347</v>
      </c>
      <c r="CT72" s="1"/>
      <c r="CU72" s="1"/>
      <c r="CV72" s="20" t="s">
        <v>256</v>
      </c>
      <c r="CW72" s="20" t="s">
        <v>342</v>
      </c>
      <c r="CX72" s="20"/>
      <c r="CY72" s="20" t="s">
        <v>347</v>
      </c>
      <c r="CZ72" s="1"/>
      <c r="DA72" s="1"/>
      <c r="DB72" s="20" t="s">
        <v>256</v>
      </c>
      <c r="DC72" s="20" t="s">
        <v>342</v>
      </c>
      <c r="DD72" s="20"/>
      <c r="DE72" s="20" t="s">
        <v>347</v>
      </c>
      <c r="DF72" s="1"/>
      <c r="DG72" s="1"/>
      <c r="DH72" s="20" t="s">
        <v>256</v>
      </c>
      <c r="DI72" s="20" t="s">
        <v>342</v>
      </c>
      <c r="DJ72" s="20"/>
      <c r="DK72" s="20" t="s">
        <v>347</v>
      </c>
      <c r="DL72" s="1"/>
      <c r="DM72" s="1"/>
      <c r="DN72" s="20" t="s">
        <v>256</v>
      </c>
      <c r="DO72" s="20" t="s">
        <v>342</v>
      </c>
      <c r="DP72" s="20"/>
      <c r="DQ72" s="20" t="s">
        <v>347</v>
      </c>
      <c r="DR72" s="1"/>
      <c r="DS72" s="1"/>
      <c r="DT72" s="20" t="s">
        <v>348</v>
      </c>
      <c r="DU72" s="20">
        <v>1</v>
      </c>
      <c r="DV72" s="20" t="s">
        <v>348</v>
      </c>
      <c r="DW72" s="20" t="s">
        <v>328</v>
      </c>
      <c r="DX72" s="20" t="s">
        <v>348</v>
      </c>
      <c r="DY72" s="20" t="s">
        <v>348</v>
      </c>
      <c r="DZ72" s="9">
        <v>0</v>
      </c>
      <c r="EA72" s="20" t="s">
        <v>348</v>
      </c>
      <c r="EB72" s="20" t="s">
        <v>350</v>
      </c>
      <c r="EC72" s="20" t="s">
        <v>328</v>
      </c>
      <c r="ED72" s="20" t="s">
        <v>351</v>
      </c>
      <c r="EE72" s="20"/>
      <c r="EF72" s="20"/>
      <c r="EG72" s="20"/>
    </row>
    <row r="73" spans="1:137" ht="15" customHeight="1" x14ac:dyDescent="0.25">
      <c r="A73" s="26">
        <v>71</v>
      </c>
      <c r="B73" s="27" t="s">
        <v>404</v>
      </c>
      <c r="C73" s="42" t="s">
        <v>614</v>
      </c>
      <c r="D73" s="17" t="s">
        <v>336</v>
      </c>
      <c r="E73" s="18" t="s">
        <v>337</v>
      </c>
      <c r="F73" s="17" t="s">
        <v>338</v>
      </c>
      <c r="G73" s="18" t="s">
        <v>339</v>
      </c>
      <c r="H73" s="17"/>
      <c r="I73" s="17" t="s">
        <v>340</v>
      </c>
      <c r="J73" s="17" t="s">
        <v>341</v>
      </c>
      <c r="K73" s="17"/>
      <c r="L73" s="17"/>
      <c r="M73" s="19">
        <v>561.49</v>
      </c>
      <c r="N73" s="17" t="s">
        <v>328</v>
      </c>
      <c r="O73" s="17">
        <v>0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20"/>
      <c r="AM73" s="20"/>
      <c r="AN73" s="20" t="s">
        <v>211</v>
      </c>
      <c r="AO73" s="20" t="s">
        <v>342</v>
      </c>
      <c r="AP73" s="20"/>
      <c r="AQ73" s="20" t="s">
        <v>343</v>
      </c>
      <c r="AR73" s="1"/>
      <c r="AS73" s="1"/>
      <c r="AT73" s="20" t="s">
        <v>255</v>
      </c>
      <c r="AU73" s="20" t="s">
        <v>342</v>
      </c>
      <c r="AV73" s="20"/>
      <c r="AW73" s="20" t="s">
        <v>344</v>
      </c>
      <c r="AX73" s="1"/>
      <c r="AY73" s="1"/>
      <c r="AZ73" s="20" t="s">
        <v>257</v>
      </c>
      <c r="BA73" s="20" t="s">
        <v>342</v>
      </c>
      <c r="BB73" s="20"/>
      <c r="BC73" s="20" t="s">
        <v>343</v>
      </c>
      <c r="BD73" s="1"/>
      <c r="BE73" s="1"/>
      <c r="BF73" s="20" t="s">
        <v>237</v>
      </c>
      <c r="BG73" s="20" t="s">
        <v>342</v>
      </c>
      <c r="BH73" s="20"/>
      <c r="BI73" s="20" t="s">
        <v>343</v>
      </c>
      <c r="BJ73" s="1"/>
      <c r="BK73" s="1"/>
      <c r="BL73" s="20" t="s">
        <v>258</v>
      </c>
      <c r="BM73" s="20" t="s">
        <v>345</v>
      </c>
      <c r="BN73" s="20" t="s">
        <v>346</v>
      </c>
      <c r="BO73" s="20" t="s">
        <v>343</v>
      </c>
      <c r="BP73" s="1">
        <v>41621</v>
      </c>
      <c r="BQ73" s="1">
        <v>42672</v>
      </c>
      <c r="BR73" s="20" t="s">
        <v>258</v>
      </c>
      <c r="BS73" s="20" t="s">
        <v>342</v>
      </c>
      <c r="BT73" s="20"/>
      <c r="BU73" s="20" t="s">
        <v>343</v>
      </c>
      <c r="BV73" s="1"/>
      <c r="BW73" s="1"/>
      <c r="BX73" s="20" t="s">
        <v>256</v>
      </c>
      <c r="BY73" s="20" t="s">
        <v>345</v>
      </c>
      <c r="BZ73" s="20" t="s">
        <v>346</v>
      </c>
      <c r="CA73" s="20" t="s">
        <v>347</v>
      </c>
      <c r="CB73" s="1"/>
      <c r="CC73" s="1"/>
      <c r="CD73" s="20" t="s">
        <v>256</v>
      </c>
      <c r="CE73" s="20" t="s">
        <v>342</v>
      </c>
      <c r="CF73" s="20"/>
      <c r="CG73" s="20" t="s">
        <v>347</v>
      </c>
      <c r="CH73" s="1"/>
      <c r="CI73" s="1"/>
      <c r="CJ73" s="20" t="s">
        <v>256</v>
      </c>
      <c r="CK73" s="20" t="s">
        <v>342</v>
      </c>
      <c r="CL73" s="20"/>
      <c r="CM73" s="20" t="s">
        <v>347</v>
      </c>
      <c r="CN73" s="1"/>
      <c r="CO73" s="1"/>
      <c r="CP73" s="20" t="s">
        <v>256</v>
      </c>
      <c r="CQ73" s="20" t="s">
        <v>342</v>
      </c>
      <c r="CR73" s="20"/>
      <c r="CS73" s="20" t="s">
        <v>347</v>
      </c>
      <c r="CT73" s="1"/>
      <c r="CU73" s="1"/>
      <c r="CV73" s="20" t="s">
        <v>256</v>
      </c>
      <c r="CW73" s="20" t="s">
        <v>342</v>
      </c>
      <c r="CX73" s="20"/>
      <c r="CY73" s="20" t="s">
        <v>347</v>
      </c>
      <c r="CZ73" s="1"/>
      <c r="DA73" s="1"/>
      <c r="DB73" s="20" t="s">
        <v>256</v>
      </c>
      <c r="DC73" s="20" t="s">
        <v>342</v>
      </c>
      <c r="DD73" s="20"/>
      <c r="DE73" s="20" t="s">
        <v>347</v>
      </c>
      <c r="DF73" s="1"/>
      <c r="DG73" s="1"/>
      <c r="DH73" s="20" t="s">
        <v>256</v>
      </c>
      <c r="DI73" s="20" t="s">
        <v>342</v>
      </c>
      <c r="DJ73" s="20"/>
      <c r="DK73" s="20" t="s">
        <v>347</v>
      </c>
      <c r="DL73" s="1"/>
      <c r="DM73" s="1"/>
      <c r="DN73" s="20" t="s">
        <v>256</v>
      </c>
      <c r="DO73" s="20" t="s">
        <v>342</v>
      </c>
      <c r="DP73" s="20"/>
      <c r="DQ73" s="20" t="s">
        <v>347</v>
      </c>
      <c r="DR73" s="1"/>
      <c r="DS73" s="1"/>
      <c r="DT73" s="20" t="s">
        <v>348</v>
      </c>
      <c r="DU73" s="20">
        <v>1</v>
      </c>
      <c r="DV73" s="20" t="s">
        <v>348</v>
      </c>
      <c r="DW73" s="20" t="s">
        <v>328</v>
      </c>
      <c r="DX73" s="20" t="s">
        <v>348</v>
      </c>
      <c r="DY73" s="20" t="s">
        <v>348</v>
      </c>
      <c r="DZ73" s="9">
        <v>0</v>
      </c>
      <c r="EA73" s="20" t="s">
        <v>348</v>
      </c>
      <c r="EB73" s="20" t="s">
        <v>350</v>
      </c>
      <c r="EC73" s="20" t="s">
        <v>328</v>
      </c>
      <c r="ED73" s="20" t="s">
        <v>328</v>
      </c>
      <c r="EE73" s="20"/>
      <c r="EF73" s="20"/>
      <c r="EG73" s="20"/>
    </row>
    <row r="74" spans="1:137" ht="15" customHeight="1" x14ac:dyDescent="0.25">
      <c r="A74" s="26">
        <v>72</v>
      </c>
      <c r="B74" s="27" t="s">
        <v>561</v>
      </c>
      <c r="C74" s="42" t="s">
        <v>615</v>
      </c>
      <c r="D74" s="17" t="s">
        <v>336</v>
      </c>
      <c r="E74" s="18" t="s">
        <v>337</v>
      </c>
      <c r="F74" s="17" t="s">
        <v>338</v>
      </c>
      <c r="G74" s="18" t="s">
        <v>339</v>
      </c>
      <c r="H74" s="17"/>
      <c r="I74" s="17" t="s">
        <v>340</v>
      </c>
      <c r="J74" s="17" t="s">
        <v>341</v>
      </c>
      <c r="K74" s="17"/>
      <c r="L74" s="17"/>
      <c r="M74" s="19">
        <v>572.20000000000005</v>
      </c>
      <c r="N74" s="17" t="s">
        <v>328</v>
      </c>
      <c r="O74" s="17">
        <v>0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20"/>
      <c r="AM74" s="20"/>
      <c r="AN74" s="20" t="s">
        <v>211</v>
      </c>
      <c r="AO74" s="20" t="s">
        <v>342</v>
      </c>
      <c r="AP74" s="20"/>
      <c r="AQ74" s="20" t="s">
        <v>343</v>
      </c>
      <c r="AR74" s="1"/>
      <c r="AS74" s="1"/>
      <c r="AT74" s="20" t="s">
        <v>255</v>
      </c>
      <c r="AU74" s="20" t="s">
        <v>353</v>
      </c>
      <c r="AV74" s="20"/>
      <c r="AW74" s="20" t="s">
        <v>344</v>
      </c>
      <c r="AX74" s="1"/>
      <c r="AY74" s="1"/>
      <c r="AZ74" s="20" t="s">
        <v>257</v>
      </c>
      <c r="BA74" s="20" t="s">
        <v>342</v>
      </c>
      <c r="BB74" s="20"/>
      <c r="BC74" s="20" t="s">
        <v>343</v>
      </c>
      <c r="BD74" s="1"/>
      <c r="BE74" s="1"/>
      <c r="BF74" s="20" t="s">
        <v>237</v>
      </c>
      <c r="BG74" s="20" t="s">
        <v>353</v>
      </c>
      <c r="BH74" s="20"/>
      <c r="BI74" s="20" t="s">
        <v>343</v>
      </c>
      <c r="BJ74" s="1"/>
      <c r="BK74" s="1"/>
      <c r="BL74" s="20" t="s">
        <v>258</v>
      </c>
      <c r="BM74" s="20" t="s">
        <v>353</v>
      </c>
      <c r="BN74" s="20"/>
      <c r="BO74" s="20" t="s">
        <v>343</v>
      </c>
      <c r="BP74" s="1"/>
      <c r="BQ74" s="1"/>
      <c r="BR74" s="20" t="s">
        <v>258</v>
      </c>
      <c r="BS74" s="20" t="s">
        <v>342</v>
      </c>
      <c r="BT74" s="20"/>
      <c r="BU74" s="20" t="s">
        <v>343</v>
      </c>
      <c r="BV74" s="1"/>
      <c r="BW74" s="1"/>
      <c r="BX74" s="20" t="s">
        <v>256</v>
      </c>
      <c r="BY74" s="20" t="s">
        <v>345</v>
      </c>
      <c r="BZ74" s="20" t="s">
        <v>346</v>
      </c>
      <c r="CA74" s="20" t="s">
        <v>347</v>
      </c>
      <c r="CB74" s="1"/>
      <c r="CC74" s="1"/>
      <c r="CD74" s="20" t="s">
        <v>256</v>
      </c>
      <c r="CE74" s="20" t="s">
        <v>342</v>
      </c>
      <c r="CF74" s="20"/>
      <c r="CG74" s="20" t="s">
        <v>347</v>
      </c>
      <c r="CH74" s="1"/>
      <c r="CI74" s="1"/>
      <c r="CJ74" s="20" t="s">
        <v>256</v>
      </c>
      <c r="CK74" s="20" t="s">
        <v>342</v>
      </c>
      <c r="CL74" s="20"/>
      <c r="CM74" s="20" t="s">
        <v>347</v>
      </c>
      <c r="CN74" s="1"/>
      <c r="CO74" s="1"/>
      <c r="CP74" s="20" t="s">
        <v>256</v>
      </c>
      <c r="CQ74" s="20" t="s">
        <v>342</v>
      </c>
      <c r="CR74" s="20"/>
      <c r="CS74" s="20" t="s">
        <v>347</v>
      </c>
      <c r="CT74" s="1"/>
      <c r="CU74" s="1"/>
      <c r="CV74" s="20" t="s">
        <v>256</v>
      </c>
      <c r="CW74" s="20" t="s">
        <v>342</v>
      </c>
      <c r="CX74" s="20"/>
      <c r="CY74" s="20" t="s">
        <v>347</v>
      </c>
      <c r="CZ74" s="1"/>
      <c r="DA74" s="1"/>
      <c r="DB74" s="20" t="s">
        <v>256</v>
      </c>
      <c r="DC74" s="20" t="s">
        <v>342</v>
      </c>
      <c r="DD74" s="20"/>
      <c r="DE74" s="20" t="s">
        <v>347</v>
      </c>
      <c r="DF74" s="1"/>
      <c r="DG74" s="1"/>
      <c r="DH74" s="20" t="s">
        <v>256</v>
      </c>
      <c r="DI74" s="20" t="s">
        <v>342</v>
      </c>
      <c r="DJ74" s="20"/>
      <c r="DK74" s="20" t="s">
        <v>347</v>
      </c>
      <c r="DL74" s="1"/>
      <c r="DM74" s="1"/>
      <c r="DN74" s="20" t="s">
        <v>256</v>
      </c>
      <c r="DO74" s="20" t="s">
        <v>342</v>
      </c>
      <c r="DP74" s="20"/>
      <c r="DQ74" s="20" t="s">
        <v>347</v>
      </c>
      <c r="DR74" s="1"/>
      <c r="DS74" s="1"/>
      <c r="DT74" s="20" t="s">
        <v>348</v>
      </c>
      <c r="DU74" s="20">
        <v>1</v>
      </c>
      <c r="DV74" s="20" t="s">
        <v>348</v>
      </c>
      <c r="DW74" s="20" t="s">
        <v>349</v>
      </c>
      <c r="DX74" s="20" t="s">
        <v>348</v>
      </c>
      <c r="DY74" s="20" t="s">
        <v>348</v>
      </c>
      <c r="DZ74" s="9">
        <v>0</v>
      </c>
      <c r="EA74" s="20" t="s">
        <v>348</v>
      </c>
      <c r="EB74" s="20" t="s">
        <v>350</v>
      </c>
      <c r="EC74" s="20" t="s">
        <v>328</v>
      </c>
      <c r="ED74" s="20" t="s">
        <v>351</v>
      </c>
      <c r="EE74" s="20"/>
      <c r="EF74" s="20"/>
      <c r="EG74" s="20"/>
    </row>
    <row r="75" spans="1:137" ht="15" customHeight="1" x14ac:dyDescent="0.25">
      <c r="A75" s="26">
        <v>73</v>
      </c>
      <c r="B75" s="27" t="s">
        <v>405</v>
      </c>
      <c r="C75" s="42" t="s">
        <v>616</v>
      </c>
      <c r="D75" s="17" t="s">
        <v>336</v>
      </c>
      <c r="E75" s="18" t="s">
        <v>337</v>
      </c>
      <c r="F75" s="17" t="s">
        <v>338</v>
      </c>
      <c r="G75" s="18" t="s">
        <v>339</v>
      </c>
      <c r="H75" s="17"/>
      <c r="I75" s="17" t="s">
        <v>340</v>
      </c>
      <c r="J75" s="17" t="s">
        <v>341</v>
      </c>
      <c r="K75" s="17"/>
      <c r="L75" s="17"/>
      <c r="M75" s="19">
        <v>570.4</v>
      </c>
      <c r="N75" s="17" t="s">
        <v>328</v>
      </c>
      <c r="O75" s="17">
        <v>0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20"/>
      <c r="AM75" s="20"/>
      <c r="AN75" s="20" t="s">
        <v>211</v>
      </c>
      <c r="AO75" s="20" t="s">
        <v>342</v>
      </c>
      <c r="AP75" s="20"/>
      <c r="AQ75" s="20" t="s">
        <v>343</v>
      </c>
      <c r="AR75" s="1"/>
      <c r="AS75" s="1"/>
      <c r="AT75" s="20" t="s">
        <v>255</v>
      </c>
      <c r="AU75" s="20" t="s">
        <v>353</v>
      </c>
      <c r="AV75" s="20"/>
      <c r="AW75" s="20" t="s">
        <v>344</v>
      </c>
      <c r="AX75" s="1"/>
      <c r="AY75" s="1"/>
      <c r="AZ75" s="20" t="s">
        <v>257</v>
      </c>
      <c r="BA75" s="20" t="s">
        <v>342</v>
      </c>
      <c r="BB75" s="20"/>
      <c r="BC75" s="20" t="s">
        <v>343</v>
      </c>
      <c r="BD75" s="1"/>
      <c r="BE75" s="1"/>
      <c r="BF75" s="20" t="s">
        <v>237</v>
      </c>
      <c r="BG75" s="20" t="s">
        <v>353</v>
      </c>
      <c r="BH75" s="20"/>
      <c r="BI75" s="20" t="s">
        <v>343</v>
      </c>
      <c r="BJ75" s="1"/>
      <c r="BK75" s="1"/>
      <c r="BL75" s="20" t="s">
        <v>258</v>
      </c>
      <c r="BM75" s="20" t="s">
        <v>345</v>
      </c>
      <c r="BN75" s="20" t="s">
        <v>346</v>
      </c>
      <c r="BO75" s="20" t="s">
        <v>343</v>
      </c>
      <c r="BP75" s="1">
        <v>41451</v>
      </c>
      <c r="BQ75" s="1">
        <v>42672</v>
      </c>
      <c r="BR75" s="20" t="s">
        <v>258</v>
      </c>
      <c r="BS75" s="20" t="s">
        <v>342</v>
      </c>
      <c r="BT75" s="20"/>
      <c r="BU75" s="20" t="s">
        <v>343</v>
      </c>
      <c r="BV75" s="1"/>
      <c r="BW75" s="1"/>
      <c r="BX75" s="20" t="s">
        <v>256</v>
      </c>
      <c r="BY75" s="20" t="s">
        <v>345</v>
      </c>
      <c r="BZ75" s="20" t="s">
        <v>346</v>
      </c>
      <c r="CA75" s="20" t="s">
        <v>347</v>
      </c>
      <c r="CB75" s="1">
        <v>40760</v>
      </c>
      <c r="CC75" s="1">
        <v>46604</v>
      </c>
      <c r="CD75" s="20" t="s">
        <v>256</v>
      </c>
      <c r="CE75" s="20" t="s">
        <v>342</v>
      </c>
      <c r="CF75" s="20"/>
      <c r="CG75" s="20" t="s">
        <v>347</v>
      </c>
      <c r="CH75" s="1"/>
      <c r="CI75" s="1"/>
      <c r="CJ75" s="20" t="s">
        <v>256</v>
      </c>
      <c r="CK75" s="20" t="s">
        <v>342</v>
      </c>
      <c r="CL75" s="20"/>
      <c r="CM75" s="20" t="s">
        <v>347</v>
      </c>
      <c r="CN75" s="1"/>
      <c r="CO75" s="1"/>
      <c r="CP75" s="20" t="s">
        <v>256</v>
      </c>
      <c r="CQ75" s="20" t="s">
        <v>342</v>
      </c>
      <c r="CR75" s="20"/>
      <c r="CS75" s="20" t="s">
        <v>347</v>
      </c>
      <c r="CT75" s="1"/>
      <c r="CU75" s="1"/>
      <c r="CV75" s="20" t="s">
        <v>256</v>
      </c>
      <c r="CW75" s="20" t="s">
        <v>342</v>
      </c>
      <c r="CX75" s="20"/>
      <c r="CY75" s="20" t="s">
        <v>347</v>
      </c>
      <c r="CZ75" s="1"/>
      <c r="DA75" s="1"/>
      <c r="DB75" s="20" t="s">
        <v>256</v>
      </c>
      <c r="DC75" s="20" t="s">
        <v>342</v>
      </c>
      <c r="DD75" s="20"/>
      <c r="DE75" s="20" t="s">
        <v>347</v>
      </c>
      <c r="DF75" s="1"/>
      <c r="DG75" s="1"/>
      <c r="DH75" s="20" t="s">
        <v>256</v>
      </c>
      <c r="DI75" s="20" t="s">
        <v>342</v>
      </c>
      <c r="DJ75" s="20"/>
      <c r="DK75" s="20" t="s">
        <v>347</v>
      </c>
      <c r="DL75" s="1"/>
      <c r="DM75" s="1"/>
      <c r="DN75" s="20" t="s">
        <v>256</v>
      </c>
      <c r="DO75" s="20" t="s">
        <v>342</v>
      </c>
      <c r="DP75" s="20"/>
      <c r="DQ75" s="20" t="s">
        <v>347</v>
      </c>
      <c r="DR75" s="1"/>
      <c r="DS75" s="1"/>
      <c r="DT75" s="20" t="s">
        <v>348</v>
      </c>
      <c r="DU75" s="20">
        <v>1</v>
      </c>
      <c r="DV75" s="20" t="s">
        <v>348</v>
      </c>
      <c r="DW75" s="20" t="s">
        <v>349</v>
      </c>
      <c r="DX75" s="20" t="s">
        <v>348</v>
      </c>
      <c r="DY75" s="20" t="s">
        <v>348</v>
      </c>
      <c r="DZ75" s="9">
        <v>0</v>
      </c>
      <c r="EA75" s="20" t="s">
        <v>348</v>
      </c>
      <c r="EB75" s="20" t="s">
        <v>350</v>
      </c>
      <c r="EC75" s="20" t="s">
        <v>328</v>
      </c>
      <c r="ED75" s="20" t="s">
        <v>351</v>
      </c>
      <c r="EE75" s="20"/>
      <c r="EF75" s="20"/>
      <c r="EG75" s="20"/>
    </row>
    <row r="76" spans="1:137" ht="15" customHeight="1" x14ac:dyDescent="0.25">
      <c r="A76" s="26">
        <v>74</v>
      </c>
      <c r="B76" s="43" t="s">
        <v>684</v>
      </c>
      <c r="C76" s="61" t="s">
        <v>685</v>
      </c>
      <c r="D76" s="54" t="s">
        <v>336</v>
      </c>
      <c r="E76" s="55" t="s">
        <v>352</v>
      </c>
      <c r="F76" s="54" t="s">
        <v>338</v>
      </c>
      <c r="G76" s="55" t="s">
        <v>339</v>
      </c>
      <c r="H76" s="54"/>
      <c r="I76" s="54" t="s">
        <v>356</v>
      </c>
      <c r="J76" s="54" t="s">
        <v>341</v>
      </c>
      <c r="K76" s="54"/>
      <c r="L76" s="54"/>
      <c r="M76" s="56">
        <v>1379.1</v>
      </c>
      <c r="N76" s="54" t="s">
        <v>358</v>
      </c>
      <c r="O76" s="54">
        <v>2</v>
      </c>
      <c r="P76" s="54">
        <v>1</v>
      </c>
      <c r="Q76" s="54" t="s">
        <v>359</v>
      </c>
      <c r="R76" s="54">
        <v>1987</v>
      </c>
      <c r="S76" s="54">
        <v>2</v>
      </c>
      <c r="T76" s="54" t="s">
        <v>359</v>
      </c>
      <c r="U76" s="54">
        <v>1987</v>
      </c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7"/>
      <c r="AM76" s="57"/>
      <c r="AN76" s="57" t="s">
        <v>211</v>
      </c>
      <c r="AO76" s="57" t="s">
        <v>342</v>
      </c>
      <c r="AP76" s="57"/>
      <c r="AQ76" s="57" t="s">
        <v>343</v>
      </c>
      <c r="AR76" s="46"/>
      <c r="AS76" s="46"/>
      <c r="AT76" s="57" t="s">
        <v>255</v>
      </c>
      <c r="AU76" s="57" t="s">
        <v>353</v>
      </c>
      <c r="AV76" s="57"/>
      <c r="AW76" s="57" t="s">
        <v>344</v>
      </c>
      <c r="AX76" s="46"/>
      <c r="AY76" s="46"/>
      <c r="AZ76" s="57" t="s">
        <v>257</v>
      </c>
      <c r="BA76" s="57" t="s">
        <v>342</v>
      </c>
      <c r="BB76" s="57"/>
      <c r="BC76" s="57" t="s">
        <v>343</v>
      </c>
      <c r="BD76" s="46"/>
      <c r="BE76" s="46"/>
      <c r="BF76" s="57" t="s">
        <v>237</v>
      </c>
      <c r="BG76" s="57" t="s">
        <v>353</v>
      </c>
      <c r="BH76" s="57"/>
      <c r="BI76" s="57" t="s">
        <v>343</v>
      </c>
      <c r="BJ76" s="46"/>
      <c r="BK76" s="46"/>
      <c r="BL76" s="57" t="s">
        <v>258</v>
      </c>
      <c r="BM76" s="57" t="s">
        <v>345</v>
      </c>
      <c r="BN76" s="57" t="s">
        <v>346</v>
      </c>
      <c r="BO76" s="57" t="s">
        <v>343</v>
      </c>
      <c r="BP76" s="46">
        <v>41795</v>
      </c>
      <c r="BQ76" s="46">
        <v>43987</v>
      </c>
      <c r="BR76" s="57" t="s">
        <v>258</v>
      </c>
      <c r="BS76" s="57" t="s">
        <v>342</v>
      </c>
      <c r="BT76" s="57"/>
      <c r="BU76" s="57" t="s">
        <v>343</v>
      </c>
      <c r="BV76" s="46"/>
      <c r="BW76" s="46"/>
      <c r="BX76" s="57" t="s">
        <v>256</v>
      </c>
      <c r="BY76" s="57" t="s">
        <v>345</v>
      </c>
      <c r="BZ76" s="57" t="s">
        <v>346</v>
      </c>
      <c r="CA76" s="57" t="s">
        <v>347</v>
      </c>
      <c r="CB76" s="46"/>
      <c r="CC76" s="46"/>
      <c r="CD76" s="57" t="s">
        <v>256</v>
      </c>
      <c r="CE76" s="57" t="s">
        <v>342</v>
      </c>
      <c r="CF76" s="57"/>
      <c r="CG76" s="57" t="s">
        <v>347</v>
      </c>
      <c r="CH76" s="46"/>
      <c r="CI76" s="46"/>
      <c r="CJ76" s="57" t="s">
        <v>256</v>
      </c>
      <c r="CK76" s="57" t="s">
        <v>342</v>
      </c>
      <c r="CL76" s="57"/>
      <c r="CM76" s="57" t="s">
        <v>347</v>
      </c>
      <c r="CN76" s="46"/>
      <c r="CO76" s="46"/>
      <c r="CP76" s="57" t="s">
        <v>256</v>
      </c>
      <c r="CQ76" s="57" t="s">
        <v>342</v>
      </c>
      <c r="CR76" s="57"/>
      <c r="CS76" s="57" t="s">
        <v>347</v>
      </c>
      <c r="CT76" s="46"/>
      <c r="CU76" s="46"/>
      <c r="CV76" s="57" t="s">
        <v>256</v>
      </c>
      <c r="CW76" s="57" t="s">
        <v>342</v>
      </c>
      <c r="CX76" s="57"/>
      <c r="CY76" s="57" t="s">
        <v>347</v>
      </c>
      <c r="CZ76" s="46"/>
      <c r="DA76" s="46"/>
      <c r="DB76" s="57" t="s">
        <v>256</v>
      </c>
      <c r="DC76" s="57" t="s">
        <v>342</v>
      </c>
      <c r="DD76" s="57"/>
      <c r="DE76" s="57" t="s">
        <v>347</v>
      </c>
      <c r="DF76" s="46"/>
      <c r="DG76" s="46"/>
      <c r="DH76" s="57" t="s">
        <v>256</v>
      </c>
      <c r="DI76" s="57" t="s">
        <v>342</v>
      </c>
      <c r="DJ76" s="57"/>
      <c r="DK76" s="57" t="s">
        <v>347</v>
      </c>
      <c r="DL76" s="46"/>
      <c r="DM76" s="46"/>
      <c r="DN76" s="57" t="s">
        <v>256</v>
      </c>
      <c r="DO76" s="57" t="s">
        <v>342</v>
      </c>
      <c r="DP76" s="57"/>
      <c r="DQ76" s="57" t="s">
        <v>347</v>
      </c>
      <c r="DR76" s="46"/>
      <c r="DS76" s="46"/>
      <c r="DT76" s="57" t="s">
        <v>348</v>
      </c>
      <c r="DU76" s="57">
        <v>1</v>
      </c>
      <c r="DV76" s="57" t="s">
        <v>348</v>
      </c>
      <c r="DW76" s="57" t="s">
        <v>349</v>
      </c>
      <c r="DX76" s="57" t="s">
        <v>348</v>
      </c>
      <c r="DY76" s="57" t="s">
        <v>348</v>
      </c>
      <c r="DZ76" s="52">
        <v>0</v>
      </c>
      <c r="EA76" s="57" t="s">
        <v>348</v>
      </c>
      <c r="EB76" s="57" t="s">
        <v>350</v>
      </c>
      <c r="EC76" s="57" t="s">
        <v>328</v>
      </c>
      <c r="ED76" s="57" t="s">
        <v>361</v>
      </c>
      <c r="EE76" s="57"/>
      <c r="EF76" s="57"/>
      <c r="EG76" s="57"/>
    </row>
    <row r="77" spans="1:137" ht="15" customHeight="1" x14ac:dyDescent="0.25">
      <c r="A77" s="26">
        <v>75</v>
      </c>
      <c r="B77" s="27" t="s">
        <v>563</v>
      </c>
      <c r="C77" s="42" t="s">
        <v>617</v>
      </c>
      <c r="D77" s="17" t="s">
        <v>336</v>
      </c>
      <c r="E77" s="18" t="s">
        <v>352</v>
      </c>
      <c r="F77" s="17" t="s">
        <v>338</v>
      </c>
      <c r="G77" s="18" t="s">
        <v>339</v>
      </c>
      <c r="H77" s="17"/>
      <c r="I77" s="17" t="s">
        <v>356</v>
      </c>
      <c r="J77" s="17" t="s">
        <v>366</v>
      </c>
      <c r="K77" s="17"/>
      <c r="L77" s="17"/>
      <c r="M77" s="19">
        <v>768.7</v>
      </c>
      <c r="N77" s="17" t="s">
        <v>358</v>
      </c>
      <c r="O77" s="17">
        <v>2</v>
      </c>
      <c r="P77" s="17">
        <v>1</v>
      </c>
      <c r="Q77" s="17" t="s">
        <v>359</v>
      </c>
      <c r="R77" s="17">
        <v>1987</v>
      </c>
      <c r="S77" s="17">
        <v>2</v>
      </c>
      <c r="T77" s="17" t="s">
        <v>359</v>
      </c>
      <c r="U77" s="17">
        <v>1987</v>
      </c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20"/>
      <c r="AM77" s="20"/>
      <c r="AN77" s="20" t="s">
        <v>211</v>
      </c>
      <c r="AO77" s="20" t="s">
        <v>342</v>
      </c>
      <c r="AP77" s="20"/>
      <c r="AQ77" s="20" t="s">
        <v>343</v>
      </c>
      <c r="AR77" s="1"/>
      <c r="AS77" s="1"/>
      <c r="AT77" s="20" t="s">
        <v>255</v>
      </c>
      <c r="AU77" s="20" t="s">
        <v>353</v>
      </c>
      <c r="AV77" s="20"/>
      <c r="AW77" s="20" t="s">
        <v>344</v>
      </c>
      <c r="AX77" s="1"/>
      <c r="AY77" s="1"/>
      <c r="AZ77" s="20" t="s">
        <v>257</v>
      </c>
      <c r="BA77" s="20" t="s">
        <v>342</v>
      </c>
      <c r="BB77" s="20"/>
      <c r="BC77" s="20" t="s">
        <v>343</v>
      </c>
      <c r="BD77" s="1"/>
      <c r="BE77" s="1"/>
      <c r="BF77" s="20" t="s">
        <v>237</v>
      </c>
      <c r="BG77" s="20" t="s">
        <v>353</v>
      </c>
      <c r="BH77" s="20"/>
      <c r="BI77" s="20" t="s">
        <v>343</v>
      </c>
      <c r="BJ77" s="1"/>
      <c r="BK77" s="1"/>
      <c r="BL77" s="20" t="s">
        <v>258</v>
      </c>
      <c r="BM77" s="20" t="s">
        <v>353</v>
      </c>
      <c r="BN77" s="20"/>
      <c r="BO77" s="20" t="s">
        <v>343</v>
      </c>
      <c r="BP77" s="1"/>
      <c r="BQ77" s="1"/>
      <c r="BR77" s="20" t="s">
        <v>258</v>
      </c>
      <c r="BS77" s="20" t="s">
        <v>342</v>
      </c>
      <c r="BT77" s="20"/>
      <c r="BU77" s="20" t="s">
        <v>343</v>
      </c>
      <c r="BV77" s="1"/>
      <c r="BW77" s="1"/>
      <c r="BX77" s="20" t="s">
        <v>256</v>
      </c>
      <c r="BY77" s="20" t="s">
        <v>345</v>
      </c>
      <c r="BZ77" s="20" t="s">
        <v>346</v>
      </c>
      <c r="CA77" s="20" t="s">
        <v>347</v>
      </c>
      <c r="CB77" s="1">
        <v>40632</v>
      </c>
      <c r="CC77" s="1">
        <v>46476</v>
      </c>
      <c r="CD77" s="20" t="s">
        <v>256</v>
      </c>
      <c r="CE77" s="20" t="s">
        <v>342</v>
      </c>
      <c r="CF77" s="20"/>
      <c r="CG77" s="20" t="s">
        <v>347</v>
      </c>
      <c r="CH77" s="1"/>
      <c r="CI77" s="1"/>
      <c r="CJ77" s="20" t="s">
        <v>256</v>
      </c>
      <c r="CK77" s="20" t="s">
        <v>342</v>
      </c>
      <c r="CL77" s="20"/>
      <c r="CM77" s="20" t="s">
        <v>347</v>
      </c>
      <c r="CN77" s="1"/>
      <c r="CO77" s="1"/>
      <c r="CP77" s="20" t="s">
        <v>256</v>
      </c>
      <c r="CQ77" s="20" t="s">
        <v>342</v>
      </c>
      <c r="CR77" s="20"/>
      <c r="CS77" s="20" t="s">
        <v>347</v>
      </c>
      <c r="CT77" s="1"/>
      <c r="CU77" s="1"/>
      <c r="CV77" s="20" t="s">
        <v>256</v>
      </c>
      <c r="CW77" s="20" t="s">
        <v>342</v>
      </c>
      <c r="CX77" s="20"/>
      <c r="CY77" s="20" t="s">
        <v>347</v>
      </c>
      <c r="CZ77" s="1"/>
      <c r="DA77" s="1"/>
      <c r="DB77" s="20" t="s">
        <v>256</v>
      </c>
      <c r="DC77" s="20" t="s">
        <v>342</v>
      </c>
      <c r="DD77" s="20"/>
      <c r="DE77" s="20" t="s">
        <v>347</v>
      </c>
      <c r="DF77" s="1"/>
      <c r="DG77" s="1"/>
      <c r="DH77" s="20" t="s">
        <v>256</v>
      </c>
      <c r="DI77" s="20" t="s">
        <v>342</v>
      </c>
      <c r="DJ77" s="20"/>
      <c r="DK77" s="20" t="s">
        <v>347</v>
      </c>
      <c r="DL77" s="1"/>
      <c r="DM77" s="1"/>
      <c r="DN77" s="20" t="s">
        <v>256</v>
      </c>
      <c r="DO77" s="20" t="s">
        <v>342</v>
      </c>
      <c r="DP77" s="20"/>
      <c r="DQ77" s="20" t="s">
        <v>347</v>
      </c>
      <c r="DR77" s="1"/>
      <c r="DS77" s="1"/>
      <c r="DT77" s="20" t="s">
        <v>348</v>
      </c>
      <c r="DU77" s="20">
        <v>1</v>
      </c>
      <c r="DV77" s="20" t="s">
        <v>348</v>
      </c>
      <c r="DW77" s="20" t="s">
        <v>349</v>
      </c>
      <c r="DX77" s="20" t="s">
        <v>348</v>
      </c>
      <c r="DY77" s="20" t="s">
        <v>348</v>
      </c>
      <c r="DZ77" s="9">
        <v>0</v>
      </c>
      <c r="EA77" s="20" t="s">
        <v>348</v>
      </c>
      <c r="EB77" s="20" t="s">
        <v>350</v>
      </c>
      <c r="EC77" s="20" t="s">
        <v>328</v>
      </c>
      <c r="ED77" s="20" t="s">
        <v>361</v>
      </c>
      <c r="EE77" s="20"/>
      <c r="EF77" s="20"/>
      <c r="EG77" s="20"/>
    </row>
    <row r="78" spans="1:137" ht="15" customHeight="1" x14ac:dyDescent="0.25">
      <c r="A78" s="26">
        <v>76</v>
      </c>
      <c r="B78" s="27" t="s">
        <v>565</v>
      </c>
      <c r="C78" s="42" t="s">
        <v>618</v>
      </c>
      <c r="D78" s="17" t="s">
        <v>336</v>
      </c>
      <c r="E78" s="18" t="s">
        <v>352</v>
      </c>
      <c r="F78" s="17" t="s">
        <v>338</v>
      </c>
      <c r="G78" s="18" t="s">
        <v>339</v>
      </c>
      <c r="H78" s="17"/>
      <c r="I78" s="17" t="s">
        <v>356</v>
      </c>
      <c r="J78" s="17" t="s">
        <v>366</v>
      </c>
      <c r="K78" s="17"/>
      <c r="L78" s="17"/>
      <c r="M78" s="19">
        <v>828.2</v>
      </c>
      <c r="N78" s="17" t="s">
        <v>358</v>
      </c>
      <c r="O78" s="17">
        <v>2</v>
      </c>
      <c r="P78" s="17">
        <v>1</v>
      </c>
      <c r="Q78" s="17" t="s">
        <v>455</v>
      </c>
      <c r="R78" s="17">
        <v>1989</v>
      </c>
      <c r="S78" s="17">
        <v>2</v>
      </c>
      <c r="T78" s="17" t="s">
        <v>455</v>
      </c>
      <c r="U78" s="17">
        <v>1989</v>
      </c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20"/>
      <c r="AM78" s="20"/>
      <c r="AN78" s="20" t="s">
        <v>211</v>
      </c>
      <c r="AO78" s="20" t="s">
        <v>342</v>
      </c>
      <c r="AP78" s="20"/>
      <c r="AQ78" s="20" t="s">
        <v>343</v>
      </c>
      <c r="AR78" s="1"/>
      <c r="AS78" s="1"/>
      <c r="AT78" s="20" t="s">
        <v>255</v>
      </c>
      <c r="AU78" s="20" t="s">
        <v>353</v>
      </c>
      <c r="AV78" s="20"/>
      <c r="AW78" s="20" t="s">
        <v>344</v>
      </c>
      <c r="AX78" s="1"/>
      <c r="AY78" s="1"/>
      <c r="AZ78" s="20" t="s">
        <v>257</v>
      </c>
      <c r="BA78" s="20" t="s">
        <v>342</v>
      </c>
      <c r="BB78" s="20"/>
      <c r="BC78" s="20" t="s">
        <v>343</v>
      </c>
      <c r="BD78" s="1"/>
      <c r="BE78" s="1"/>
      <c r="BF78" s="20" t="s">
        <v>237</v>
      </c>
      <c r="BG78" s="20" t="s">
        <v>353</v>
      </c>
      <c r="BH78" s="20"/>
      <c r="BI78" s="20" t="s">
        <v>343</v>
      </c>
      <c r="BJ78" s="1"/>
      <c r="BK78" s="1"/>
      <c r="BL78" s="20" t="s">
        <v>258</v>
      </c>
      <c r="BM78" s="20" t="s">
        <v>353</v>
      </c>
      <c r="BN78" s="20"/>
      <c r="BO78" s="20" t="s">
        <v>343</v>
      </c>
      <c r="BP78" s="1"/>
      <c r="BQ78" s="1"/>
      <c r="BR78" s="20" t="s">
        <v>258</v>
      </c>
      <c r="BS78" s="20" t="s">
        <v>342</v>
      </c>
      <c r="BT78" s="20"/>
      <c r="BU78" s="20" t="s">
        <v>343</v>
      </c>
      <c r="BV78" s="1"/>
      <c r="BW78" s="1"/>
      <c r="BX78" s="20" t="s">
        <v>256</v>
      </c>
      <c r="BY78" s="20" t="s">
        <v>345</v>
      </c>
      <c r="BZ78" s="20" t="s">
        <v>346</v>
      </c>
      <c r="CA78" s="20" t="s">
        <v>347</v>
      </c>
      <c r="CB78" s="1">
        <v>41823</v>
      </c>
      <c r="CC78" s="1">
        <v>47667</v>
      </c>
      <c r="CD78" s="20" t="s">
        <v>256</v>
      </c>
      <c r="CE78" s="20" t="s">
        <v>342</v>
      </c>
      <c r="CF78" s="20"/>
      <c r="CG78" s="20" t="s">
        <v>347</v>
      </c>
      <c r="CH78" s="1"/>
      <c r="CI78" s="1"/>
      <c r="CJ78" s="20" t="s">
        <v>256</v>
      </c>
      <c r="CK78" s="20" t="s">
        <v>342</v>
      </c>
      <c r="CL78" s="20"/>
      <c r="CM78" s="20" t="s">
        <v>347</v>
      </c>
      <c r="CN78" s="1"/>
      <c r="CO78" s="1"/>
      <c r="CP78" s="20" t="s">
        <v>256</v>
      </c>
      <c r="CQ78" s="20" t="s">
        <v>342</v>
      </c>
      <c r="CR78" s="20"/>
      <c r="CS78" s="20" t="s">
        <v>347</v>
      </c>
      <c r="CT78" s="1"/>
      <c r="CU78" s="1"/>
      <c r="CV78" s="20" t="s">
        <v>256</v>
      </c>
      <c r="CW78" s="20" t="s">
        <v>342</v>
      </c>
      <c r="CX78" s="20"/>
      <c r="CY78" s="20" t="s">
        <v>347</v>
      </c>
      <c r="CZ78" s="1"/>
      <c r="DA78" s="1"/>
      <c r="DB78" s="20" t="s">
        <v>256</v>
      </c>
      <c r="DC78" s="20" t="s">
        <v>342</v>
      </c>
      <c r="DD78" s="20"/>
      <c r="DE78" s="20" t="s">
        <v>347</v>
      </c>
      <c r="DF78" s="1"/>
      <c r="DG78" s="1"/>
      <c r="DH78" s="20" t="s">
        <v>256</v>
      </c>
      <c r="DI78" s="20" t="s">
        <v>342</v>
      </c>
      <c r="DJ78" s="20"/>
      <c r="DK78" s="20" t="s">
        <v>347</v>
      </c>
      <c r="DL78" s="1"/>
      <c r="DM78" s="1"/>
      <c r="DN78" s="20" t="s">
        <v>256</v>
      </c>
      <c r="DO78" s="20" t="s">
        <v>342</v>
      </c>
      <c r="DP78" s="20"/>
      <c r="DQ78" s="20" t="s">
        <v>347</v>
      </c>
      <c r="DR78" s="1"/>
      <c r="DS78" s="1"/>
      <c r="DT78" s="20" t="s">
        <v>348</v>
      </c>
      <c r="DU78" s="20">
        <v>1</v>
      </c>
      <c r="DV78" s="20" t="s">
        <v>348</v>
      </c>
      <c r="DW78" s="20" t="s">
        <v>349</v>
      </c>
      <c r="DX78" s="20" t="s">
        <v>348</v>
      </c>
      <c r="DY78" s="20" t="s">
        <v>348</v>
      </c>
      <c r="DZ78" s="9">
        <v>0</v>
      </c>
      <c r="EA78" s="20" t="s">
        <v>328</v>
      </c>
      <c r="EB78" s="20" t="s">
        <v>350</v>
      </c>
      <c r="EC78" s="20" t="s">
        <v>328</v>
      </c>
      <c r="ED78" s="20" t="s">
        <v>361</v>
      </c>
      <c r="EE78" s="20"/>
      <c r="EF78" s="20"/>
      <c r="EG78" s="20"/>
    </row>
    <row r="79" spans="1:137" ht="15" customHeight="1" x14ac:dyDescent="0.25">
      <c r="A79" s="26">
        <v>77</v>
      </c>
      <c r="B79" s="27" t="s">
        <v>406</v>
      </c>
      <c r="C79" s="42" t="s">
        <v>619</v>
      </c>
      <c r="D79" s="17" t="s">
        <v>336</v>
      </c>
      <c r="E79" s="18" t="s">
        <v>352</v>
      </c>
      <c r="F79" s="17" t="s">
        <v>338</v>
      </c>
      <c r="G79" s="18" t="s">
        <v>339</v>
      </c>
      <c r="H79" s="17"/>
      <c r="I79" s="17" t="s">
        <v>340</v>
      </c>
      <c r="J79" s="17" t="s">
        <v>341</v>
      </c>
      <c r="K79" s="17"/>
      <c r="L79" s="17"/>
      <c r="M79" s="19">
        <v>0</v>
      </c>
      <c r="N79" s="17" t="s">
        <v>328</v>
      </c>
      <c r="O79" s="17">
        <v>0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20"/>
      <c r="AM79" s="20"/>
      <c r="AN79" s="20" t="s">
        <v>211</v>
      </c>
      <c r="AO79" s="20" t="s">
        <v>342</v>
      </c>
      <c r="AP79" s="20"/>
      <c r="AQ79" s="20" t="s">
        <v>343</v>
      </c>
      <c r="AR79" s="1"/>
      <c r="AS79" s="1"/>
      <c r="AT79" s="20" t="s">
        <v>255</v>
      </c>
      <c r="AU79" s="20" t="s">
        <v>342</v>
      </c>
      <c r="AV79" s="20"/>
      <c r="AW79" s="20" t="s">
        <v>344</v>
      </c>
      <c r="AX79" s="1"/>
      <c r="AY79" s="1"/>
      <c r="AZ79" s="20" t="s">
        <v>257</v>
      </c>
      <c r="BA79" s="20" t="s">
        <v>342</v>
      </c>
      <c r="BB79" s="20"/>
      <c r="BC79" s="20" t="s">
        <v>343</v>
      </c>
      <c r="BD79" s="1"/>
      <c r="BE79" s="1"/>
      <c r="BF79" s="20" t="s">
        <v>237</v>
      </c>
      <c r="BG79" s="20" t="s">
        <v>342</v>
      </c>
      <c r="BH79" s="20"/>
      <c r="BI79" s="20" t="s">
        <v>343</v>
      </c>
      <c r="BJ79" s="1"/>
      <c r="BK79" s="1"/>
      <c r="BL79" s="20" t="s">
        <v>258</v>
      </c>
      <c r="BM79" s="20" t="s">
        <v>345</v>
      </c>
      <c r="BN79" s="20" t="s">
        <v>346</v>
      </c>
      <c r="BO79" s="20" t="s">
        <v>343</v>
      </c>
      <c r="BP79" s="1"/>
      <c r="BQ79" s="1"/>
      <c r="BR79" s="20" t="s">
        <v>258</v>
      </c>
      <c r="BS79" s="20" t="s">
        <v>342</v>
      </c>
      <c r="BT79" s="20"/>
      <c r="BU79" s="20" t="s">
        <v>343</v>
      </c>
      <c r="BV79" s="1"/>
      <c r="BW79" s="1"/>
      <c r="BX79" s="20" t="s">
        <v>256</v>
      </c>
      <c r="BY79" s="20" t="s">
        <v>345</v>
      </c>
      <c r="BZ79" s="20" t="s">
        <v>346</v>
      </c>
      <c r="CA79" s="20" t="s">
        <v>347</v>
      </c>
      <c r="CB79" s="1"/>
      <c r="CC79" s="1"/>
      <c r="CD79" s="20" t="s">
        <v>256</v>
      </c>
      <c r="CE79" s="20" t="s">
        <v>342</v>
      </c>
      <c r="CF79" s="20"/>
      <c r="CG79" s="20" t="s">
        <v>347</v>
      </c>
      <c r="CH79" s="1"/>
      <c r="CI79" s="1"/>
      <c r="CJ79" s="20" t="s">
        <v>256</v>
      </c>
      <c r="CK79" s="20" t="s">
        <v>342</v>
      </c>
      <c r="CL79" s="20"/>
      <c r="CM79" s="20" t="s">
        <v>347</v>
      </c>
      <c r="CN79" s="1"/>
      <c r="CO79" s="1"/>
      <c r="CP79" s="20" t="s">
        <v>256</v>
      </c>
      <c r="CQ79" s="20" t="s">
        <v>342</v>
      </c>
      <c r="CR79" s="20"/>
      <c r="CS79" s="20" t="s">
        <v>347</v>
      </c>
      <c r="CT79" s="1"/>
      <c r="CU79" s="1"/>
      <c r="CV79" s="20" t="s">
        <v>256</v>
      </c>
      <c r="CW79" s="20" t="s">
        <v>342</v>
      </c>
      <c r="CX79" s="20"/>
      <c r="CY79" s="20" t="s">
        <v>347</v>
      </c>
      <c r="CZ79" s="1"/>
      <c r="DA79" s="1"/>
      <c r="DB79" s="20" t="s">
        <v>256</v>
      </c>
      <c r="DC79" s="20" t="s">
        <v>342</v>
      </c>
      <c r="DD79" s="20"/>
      <c r="DE79" s="20" t="s">
        <v>347</v>
      </c>
      <c r="DF79" s="1"/>
      <c r="DG79" s="1"/>
      <c r="DH79" s="20" t="s">
        <v>256</v>
      </c>
      <c r="DI79" s="20" t="s">
        <v>342</v>
      </c>
      <c r="DJ79" s="20"/>
      <c r="DK79" s="20" t="s">
        <v>347</v>
      </c>
      <c r="DL79" s="1"/>
      <c r="DM79" s="1"/>
      <c r="DN79" s="20" t="s">
        <v>256</v>
      </c>
      <c r="DO79" s="20" t="s">
        <v>342</v>
      </c>
      <c r="DP79" s="20"/>
      <c r="DQ79" s="20" t="s">
        <v>347</v>
      </c>
      <c r="DR79" s="1"/>
      <c r="DS79" s="1"/>
      <c r="DT79" s="20" t="s">
        <v>348</v>
      </c>
      <c r="DU79" s="20">
        <v>1</v>
      </c>
      <c r="DV79" s="20" t="s">
        <v>348</v>
      </c>
      <c r="DW79" s="20" t="s">
        <v>349</v>
      </c>
      <c r="DX79" s="20" t="s">
        <v>348</v>
      </c>
      <c r="DY79" s="20" t="s">
        <v>348</v>
      </c>
      <c r="DZ79" s="9">
        <v>0</v>
      </c>
      <c r="EA79" s="20" t="s">
        <v>348</v>
      </c>
      <c r="EB79" s="20" t="s">
        <v>350</v>
      </c>
      <c r="EC79" s="20" t="s">
        <v>328</v>
      </c>
      <c r="ED79" s="20" t="s">
        <v>351</v>
      </c>
      <c r="EE79" s="20"/>
      <c r="EF79" s="20"/>
      <c r="EG79" s="20"/>
    </row>
    <row r="80" spans="1:137" ht="15" customHeight="1" x14ac:dyDescent="0.25">
      <c r="A80" s="26">
        <v>78</v>
      </c>
      <c r="B80" s="27" t="s">
        <v>407</v>
      </c>
      <c r="C80" s="42" t="s">
        <v>620</v>
      </c>
      <c r="D80" s="17" t="s">
        <v>336</v>
      </c>
      <c r="E80" s="18" t="s">
        <v>352</v>
      </c>
      <c r="F80" s="17" t="s">
        <v>338</v>
      </c>
      <c r="G80" s="18" t="s">
        <v>339</v>
      </c>
      <c r="H80" s="17"/>
      <c r="I80" s="17" t="s">
        <v>340</v>
      </c>
      <c r="J80" s="17" t="s">
        <v>341</v>
      </c>
      <c r="K80" s="17"/>
      <c r="L80" s="17"/>
      <c r="M80" s="19">
        <v>0</v>
      </c>
      <c r="N80" s="17" t="s">
        <v>328</v>
      </c>
      <c r="O80" s="17">
        <v>0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20"/>
      <c r="AM80" s="20"/>
      <c r="AN80" s="20" t="s">
        <v>211</v>
      </c>
      <c r="AO80" s="20" t="s">
        <v>342</v>
      </c>
      <c r="AP80" s="20"/>
      <c r="AQ80" s="20" t="s">
        <v>343</v>
      </c>
      <c r="AR80" s="1"/>
      <c r="AS80" s="1"/>
      <c r="AT80" s="20" t="s">
        <v>255</v>
      </c>
      <c r="AU80" s="20" t="s">
        <v>342</v>
      </c>
      <c r="AV80" s="20"/>
      <c r="AW80" s="20" t="s">
        <v>344</v>
      </c>
      <c r="AX80" s="1"/>
      <c r="AY80" s="1"/>
      <c r="AZ80" s="20" t="s">
        <v>257</v>
      </c>
      <c r="BA80" s="20" t="s">
        <v>342</v>
      </c>
      <c r="BB80" s="20"/>
      <c r="BC80" s="20" t="s">
        <v>343</v>
      </c>
      <c r="BD80" s="1"/>
      <c r="BE80" s="1"/>
      <c r="BF80" s="20" t="s">
        <v>237</v>
      </c>
      <c r="BG80" s="20" t="s">
        <v>342</v>
      </c>
      <c r="BH80" s="20"/>
      <c r="BI80" s="20" t="s">
        <v>343</v>
      </c>
      <c r="BJ80" s="1"/>
      <c r="BK80" s="1"/>
      <c r="BL80" s="20" t="s">
        <v>258</v>
      </c>
      <c r="BM80" s="20" t="s">
        <v>345</v>
      </c>
      <c r="BN80" s="20" t="s">
        <v>346</v>
      </c>
      <c r="BO80" s="20" t="s">
        <v>343</v>
      </c>
      <c r="BP80" s="1"/>
      <c r="BQ80" s="1"/>
      <c r="BR80" s="20" t="s">
        <v>258</v>
      </c>
      <c r="BS80" s="20" t="s">
        <v>342</v>
      </c>
      <c r="BT80" s="20"/>
      <c r="BU80" s="20" t="s">
        <v>343</v>
      </c>
      <c r="BV80" s="1"/>
      <c r="BW80" s="1"/>
      <c r="BX80" s="20" t="s">
        <v>256</v>
      </c>
      <c r="BY80" s="20" t="s">
        <v>345</v>
      </c>
      <c r="BZ80" s="20" t="s">
        <v>346</v>
      </c>
      <c r="CA80" s="20" t="s">
        <v>347</v>
      </c>
      <c r="CB80" s="1"/>
      <c r="CC80" s="1"/>
      <c r="CD80" s="20" t="s">
        <v>256</v>
      </c>
      <c r="CE80" s="20" t="s">
        <v>342</v>
      </c>
      <c r="CF80" s="20"/>
      <c r="CG80" s="20" t="s">
        <v>347</v>
      </c>
      <c r="CH80" s="1"/>
      <c r="CI80" s="1"/>
      <c r="CJ80" s="20" t="s">
        <v>256</v>
      </c>
      <c r="CK80" s="20" t="s">
        <v>342</v>
      </c>
      <c r="CL80" s="20"/>
      <c r="CM80" s="20" t="s">
        <v>347</v>
      </c>
      <c r="CN80" s="1"/>
      <c r="CO80" s="1"/>
      <c r="CP80" s="20" t="s">
        <v>256</v>
      </c>
      <c r="CQ80" s="20" t="s">
        <v>342</v>
      </c>
      <c r="CR80" s="20"/>
      <c r="CS80" s="20" t="s">
        <v>347</v>
      </c>
      <c r="CT80" s="1"/>
      <c r="CU80" s="1"/>
      <c r="CV80" s="20" t="s">
        <v>256</v>
      </c>
      <c r="CW80" s="20" t="s">
        <v>342</v>
      </c>
      <c r="CX80" s="20"/>
      <c r="CY80" s="20" t="s">
        <v>347</v>
      </c>
      <c r="CZ80" s="1"/>
      <c r="DA80" s="1"/>
      <c r="DB80" s="20" t="s">
        <v>256</v>
      </c>
      <c r="DC80" s="20" t="s">
        <v>342</v>
      </c>
      <c r="DD80" s="20"/>
      <c r="DE80" s="20" t="s">
        <v>347</v>
      </c>
      <c r="DF80" s="1"/>
      <c r="DG80" s="1"/>
      <c r="DH80" s="20" t="s">
        <v>256</v>
      </c>
      <c r="DI80" s="20" t="s">
        <v>342</v>
      </c>
      <c r="DJ80" s="20"/>
      <c r="DK80" s="20" t="s">
        <v>347</v>
      </c>
      <c r="DL80" s="1"/>
      <c r="DM80" s="1"/>
      <c r="DN80" s="20" t="s">
        <v>256</v>
      </c>
      <c r="DO80" s="20" t="s">
        <v>342</v>
      </c>
      <c r="DP80" s="20"/>
      <c r="DQ80" s="20" t="s">
        <v>347</v>
      </c>
      <c r="DR80" s="1"/>
      <c r="DS80" s="1"/>
      <c r="DT80" s="20" t="s">
        <v>348</v>
      </c>
      <c r="DU80" s="20">
        <v>1</v>
      </c>
      <c r="DV80" s="20" t="s">
        <v>348</v>
      </c>
      <c r="DW80" s="20" t="s">
        <v>349</v>
      </c>
      <c r="DX80" s="20" t="s">
        <v>348</v>
      </c>
      <c r="DY80" s="20" t="s">
        <v>348</v>
      </c>
      <c r="DZ80" s="9">
        <v>0</v>
      </c>
      <c r="EA80" s="20" t="s">
        <v>348</v>
      </c>
      <c r="EB80" s="20" t="s">
        <v>350</v>
      </c>
      <c r="EC80" s="20" t="s">
        <v>328</v>
      </c>
      <c r="ED80" s="20" t="s">
        <v>328</v>
      </c>
      <c r="EE80" s="20"/>
      <c r="EF80" s="20"/>
      <c r="EG80" s="20"/>
    </row>
    <row r="81" spans="1:137" ht="15" customHeight="1" x14ac:dyDescent="0.25">
      <c r="A81" s="26">
        <v>79</v>
      </c>
      <c r="B81" s="27" t="s">
        <v>408</v>
      </c>
      <c r="C81" s="42" t="s">
        <v>621</v>
      </c>
      <c r="D81" s="17" t="s">
        <v>336</v>
      </c>
      <c r="E81" s="18" t="s">
        <v>352</v>
      </c>
      <c r="F81" s="17" t="s">
        <v>338</v>
      </c>
      <c r="G81" s="18" t="s">
        <v>354</v>
      </c>
      <c r="H81" s="17"/>
      <c r="I81" s="17" t="s">
        <v>340</v>
      </c>
      <c r="J81" s="17" t="s">
        <v>341</v>
      </c>
      <c r="K81" s="17"/>
      <c r="L81" s="17"/>
      <c r="M81" s="19">
        <v>0</v>
      </c>
      <c r="N81" s="17" t="s">
        <v>328</v>
      </c>
      <c r="O81" s="17">
        <v>0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20"/>
      <c r="AM81" s="20"/>
      <c r="AN81" s="20" t="s">
        <v>211</v>
      </c>
      <c r="AO81" s="20" t="s">
        <v>342</v>
      </c>
      <c r="AP81" s="20"/>
      <c r="AQ81" s="20" t="s">
        <v>343</v>
      </c>
      <c r="AR81" s="1"/>
      <c r="AS81" s="1"/>
      <c r="AT81" s="20" t="s">
        <v>255</v>
      </c>
      <c r="AU81" s="20" t="s">
        <v>345</v>
      </c>
      <c r="AV81" s="20" t="s">
        <v>364</v>
      </c>
      <c r="AW81" s="20" t="s">
        <v>344</v>
      </c>
      <c r="AX81" s="1">
        <v>40768</v>
      </c>
      <c r="AY81" s="1">
        <v>43325</v>
      </c>
      <c r="AZ81" s="20" t="s">
        <v>257</v>
      </c>
      <c r="BA81" s="20" t="s">
        <v>342</v>
      </c>
      <c r="BB81" s="20"/>
      <c r="BC81" s="20" t="s">
        <v>343</v>
      </c>
      <c r="BD81" s="1"/>
      <c r="BE81" s="1"/>
      <c r="BF81" s="20" t="s">
        <v>237</v>
      </c>
      <c r="BG81" s="20" t="s">
        <v>345</v>
      </c>
      <c r="BH81" s="20" t="s">
        <v>364</v>
      </c>
      <c r="BI81" s="20" t="s">
        <v>343</v>
      </c>
      <c r="BJ81" s="1">
        <v>40768</v>
      </c>
      <c r="BK81" s="1">
        <v>43327</v>
      </c>
      <c r="BL81" s="20" t="s">
        <v>258</v>
      </c>
      <c r="BM81" s="20" t="s">
        <v>345</v>
      </c>
      <c r="BN81" s="20" t="s">
        <v>346</v>
      </c>
      <c r="BO81" s="20" t="s">
        <v>343</v>
      </c>
      <c r="BP81" s="1">
        <v>41920</v>
      </c>
      <c r="BQ81" s="1">
        <v>43178</v>
      </c>
      <c r="BR81" s="20" t="s">
        <v>258</v>
      </c>
      <c r="BS81" s="20" t="s">
        <v>342</v>
      </c>
      <c r="BT81" s="20"/>
      <c r="BU81" s="20" t="s">
        <v>343</v>
      </c>
      <c r="BV81" s="1"/>
      <c r="BW81" s="1"/>
      <c r="BX81" s="20" t="s">
        <v>256</v>
      </c>
      <c r="BY81" s="20" t="s">
        <v>345</v>
      </c>
      <c r="BZ81" s="20" t="s">
        <v>346</v>
      </c>
      <c r="CA81" s="20" t="s">
        <v>347</v>
      </c>
      <c r="CB81" s="1">
        <v>41393</v>
      </c>
      <c r="CC81" s="1">
        <v>47237</v>
      </c>
      <c r="CD81" s="20" t="s">
        <v>256</v>
      </c>
      <c r="CE81" s="20" t="s">
        <v>342</v>
      </c>
      <c r="CF81" s="20"/>
      <c r="CG81" s="20" t="s">
        <v>347</v>
      </c>
      <c r="CH81" s="1"/>
      <c r="CI81" s="1"/>
      <c r="CJ81" s="20" t="s">
        <v>256</v>
      </c>
      <c r="CK81" s="20" t="s">
        <v>342</v>
      </c>
      <c r="CL81" s="20"/>
      <c r="CM81" s="20" t="s">
        <v>347</v>
      </c>
      <c r="CN81" s="1"/>
      <c r="CO81" s="1"/>
      <c r="CP81" s="20" t="s">
        <v>256</v>
      </c>
      <c r="CQ81" s="20" t="s">
        <v>342</v>
      </c>
      <c r="CR81" s="20"/>
      <c r="CS81" s="20" t="s">
        <v>347</v>
      </c>
      <c r="CT81" s="1"/>
      <c r="CU81" s="1"/>
      <c r="CV81" s="20" t="s">
        <v>256</v>
      </c>
      <c r="CW81" s="20" t="s">
        <v>342</v>
      </c>
      <c r="CX81" s="20"/>
      <c r="CY81" s="20" t="s">
        <v>347</v>
      </c>
      <c r="CZ81" s="1"/>
      <c r="DA81" s="1"/>
      <c r="DB81" s="20" t="s">
        <v>256</v>
      </c>
      <c r="DC81" s="20" t="s">
        <v>342</v>
      </c>
      <c r="DD81" s="20"/>
      <c r="DE81" s="20" t="s">
        <v>347</v>
      </c>
      <c r="DF81" s="1"/>
      <c r="DG81" s="1"/>
      <c r="DH81" s="20" t="s">
        <v>256</v>
      </c>
      <c r="DI81" s="20" t="s">
        <v>342</v>
      </c>
      <c r="DJ81" s="20"/>
      <c r="DK81" s="20" t="s">
        <v>347</v>
      </c>
      <c r="DL81" s="1"/>
      <c r="DM81" s="1"/>
      <c r="DN81" s="20" t="s">
        <v>256</v>
      </c>
      <c r="DO81" s="20" t="s">
        <v>342</v>
      </c>
      <c r="DP81" s="20"/>
      <c r="DQ81" s="20" t="s">
        <v>347</v>
      </c>
      <c r="DR81" s="1"/>
      <c r="DS81" s="1"/>
      <c r="DT81" s="20" t="s">
        <v>348</v>
      </c>
      <c r="DU81" s="20">
        <v>1</v>
      </c>
      <c r="DV81" s="20" t="s">
        <v>348</v>
      </c>
      <c r="DW81" s="20" t="s">
        <v>349</v>
      </c>
      <c r="DX81" s="20" t="s">
        <v>348</v>
      </c>
      <c r="DY81" s="20" t="s">
        <v>348</v>
      </c>
      <c r="DZ81" s="9">
        <v>0</v>
      </c>
      <c r="EA81" s="20" t="s">
        <v>348</v>
      </c>
      <c r="EB81" s="20" t="s">
        <v>350</v>
      </c>
      <c r="EC81" s="20" t="s">
        <v>328</v>
      </c>
      <c r="ED81" s="20" t="s">
        <v>328</v>
      </c>
      <c r="EE81" s="20"/>
      <c r="EF81" s="20"/>
      <c r="EG81" s="20"/>
    </row>
    <row r="82" spans="1:137" ht="15" customHeight="1" x14ac:dyDescent="0.25">
      <c r="A82" s="26">
        <v>80</v>
      </c>
      <c r="B82" s="27" t="s">
        <v>409</v>
      </c>
      <c r="C82" s="42" t="s">
        <v>622</v>
      </c>
      <c r="D82" s="17" t="s">
        <v>336</v>
      </c>
      <c r="E82" s="18" t="s">
        <v>352</v>
      </c>
      <c r="F82" s="17" t="s">
        <v>338</v>
      </c>
      <c r="G82" s="18" t="s">
        <v>354</v>
      </c>
      <c r="H82" s="17"/>
      <c r="I82" s="17" t="s">
        <v>340</v>
      </c>
      <c r="J82" s="17" t="s">
        <v>341</v>
      </c>
      <c r="K82" s="17"/>
      <c r="L82" s="17"/>
      <c r="M82" s="19">
        <v>0</v>
      </c>
      <c r="N82" s="17" t="s">
        <v>328</v>
      </c>
      <c r="O82" s="17">
        <v>0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20"/>
      <c r="AM82" s="20"/>
      <c r="AN82" s="20" t="s">
        <v>211</v>
      </c>
      <c r="AO82" s="20" t="s">
        <v>342</v>
      </c>
      <c r="AP82" s="20"/>
      <c r="AQ82" s="20" t="s">
        <v>343</v>
      </c>
      <c r="AR82" s="1"/>
      <c r="AS82" s="1"/>
      <c r="AT82" s="20" t="s">
        <v>255</v>
      </c>
      <c r="AU82" s="20" t="s">
        <v>342</v>
      </c>
      <c r="AV82" s="20"/>
      <c r="AW82" s="20" t="s">
        <v>344</v>
      </c>
      <c r="AX82" s="1"/>
      <c r="AY82" s="1"/>
      <c r="AZ82" s="20" t="s">
        <v>257</v>
      </c>
      <c r="BA82" s="20" t="s">
        <v>342</v>
      </c>
      <c r="BB82" s="20"/>
      <c r="BC82" s="20" t="s">
        <v>343</v>
      </c>
      <c r="BD82" s="1"/>
      <c r="BE82" s="1"/>
      <c r="BF82" s="20" t="s">
        <v>237</v>
      </c>
      <c r="BG82" s="20" t="s">
        <v>342</v>
      </c>
      <c r="BH82" s="20"/>
      <c r="BI82" s="20" t="s">
        <v>343</v>
      </c>
      <c r="BJ82" s="1"/>
      <c r="BK82" s="1"/>
      <c r="BL82" s="20" t="s">
        <v>258</v>
      </c>
      <c r="BM82" s="20" t="s">
        <v>345</v>
      </c>
      <c r="BN82" s="20" t="s">
        <v>346</v>
      </c>
      <c r="BO82" s="20" t="s">
        <v>343</v>
      </c>
      <c r="BP82" s="1">
        <v>41920</v>
      </c>
      <c r="BQ82" s="1">
        <v>43172</v>
      </c>
      <c r="BR82" s="20" t="s">
        <v>258</v>
      </c>
      <c r="BS82" s="20" t="s">
        <v>342</v>
      </c>
      <c r="BT82" s="20"/>
      <c r="BU82" s="20" t="s">
        <v>343</v>
      </c>
      <c r="BV82" s="1"/>
      <c r="BW82" s="1"/>
      <c r="BX82" s="20" t="s">
        <v>256</v>
      </c>
      <c r="BY82" s="20" t="s">
        <v>345</v>
      </c>
      <c r="BZ82" s="20" t="s">
        <v>346</v>
      </c>
      <c r="CA82" s="20" t="s">
        <v>347</v>
      </c>
      <c r="CB82" s="1">
        <v>40457</v>
      </c>
      <c r="CC82" s="1">
        <v>46301</v>
      </c>
      <c r="CD82" s="20" t="s">
        <v>256</v>
      </c>
      <c r="CE82" s="20" t="s">
        <v>342</v>
      </c>
      <c r="CF82" s="20"/>
      <c r="CG82" s="20" t="s">
        <v>347</v>
      </c>
      <c r="CH82" s="1"/>
      <c r="CI82" s="1"/>
      <c r="CJ82" s="20" t="s">
        <v>256</v>
      </c>
      <c r="CK82" s="20" t="s">
        <v>342</v>
      </c>
      <c r="CL82" s="20"/>
      <c r="CM82" s="20" t="s">
        <v>347</v>
      </c>
      <c r="CN82" s="1"/>
      <c r="CO82" s="1"/>
      <c r="CP82" s="20" t="s">
        <v>256</v>
      </c>
      <c r="CQ82" s="20" t="s">
        <v>342</v>
      </c>
      <c r="CR82" s="20"/>
      <c r="CS82" s="20" t="s">
        <v>347</v>
      </c>
      <c r="CT82" s="1"/>
      <c r="CU82" s="1"/>
      <c r="CV82" s="20" t="s">
        <v>256</v>
      </c>
      <c r="CW82" s="20" t="s">
        <v>342</v>
      </c>
      <c r="CX82" s="20"/>
      <c r="CY82" s="20" t="s">
        <v>347</v>
      </c>
      <c r="CZ82" s="1"/>
      <c r="DA82" s="1"/>
      <c r="DB82" s="20" t="s">
        <v>256</v>
      </c>
      <c r="DC82" s="20" t="s">
        <v>342</v>
      </c>
      <c r="DD82" s="20"/>
      <c r="DE82" s="20" t="s">
        <v>347</v>
      </c>
      <c r="DF82" s="1"/>
      <c r="DG82" s="1"/>
      <c r="DH82" s="20" t="s">
        <v>256</v>
      </c>
      <c r="DI82" s="20" t="s">
        <v>342</v>
      </c>
      <c r="DJ82" s="20"/>
      <c r="DK82" s="20" t="s">
        <v>347</v>
      </c>
      <c r="DL82" s="1"/>
      <c r="DM82" s="1"/>
      <c r="DN82" s="20" t="s">
        <v>256</v>
      </c>
      <c r="DO82" s="20" t="s">
        <v>342</v>
      </c>
      <c r="DP82" s="20"/>
      <c r="DQ82" s="20" t="s">
        <v>347</v>
      </c>
      <c r="DR82" s="1"/>
      <c r="DS82" s="1"/>
      <c r="DT82" s="20" t="s">
        <v>348</v>
      </c>
      <c r="DU82" s="20">
        <v>1</v>
      </c>
      <c r="DV82" s="20" t="s">
        <v>348</v>
      </c>
      <c r="DW82" s="20" t="s">
        <v>349</v>
      </c>
      <c r="DX82" s="20" t="s">
        <v>348</v>
      </c>
      <c r="DY82" s="20" t="s">
        <v>348</v>
      </c>
      <c r="DZ82" s="9">
        <v>0</v>
      </c>
      <c r="EA82" s="20" t="s">
        <v>348</v>
      </c>
      <c r="EB82" s="20" t="s">
        <v>350</v>
      </c>
      <c r="EC82" s="20" t="s">
        <v>328</v>
      </c>
      <c r="ED82" s="20" t="s">
        <v>351</v>
      </c>
      <c r="EE82" s="20"/>
      <c r="EF82" s="20"/>
      <c r="EG82" s="20"/>
    </row>
    <row r="83" spans="1:137" ht="15" customHeight="1" x14ac:dyDescent="0.25">
      <c r="A83" s="26">
        <v>81</v>
      </c>
      <c r="B83" s="27" t="s">
        <v>410</v>
      </c>
      <c r="C83" s="42" t="s">
        <v>623</v>
      </c>
      <c r="D83" s="17" t="s">
        <v>336</v>
      </c>
      <c r="E83" s="18" t="s">
        <v>352</v>
      </c>
      <c r="F83" s="17" t="s">
        <v>338</v>
      </c>
      <c r="G83" s="18" t="s">
        <v>354</v>
      </c>
      <c r="H83" s="17"/>
      <c r="I83" s="17" t="s">
        <v>340</v>
      </c>
      <c r="J83" s="17" t="s">
        <v>341</v>
      </c>
      <c r="K83" s="17"/>
      <c r="L83" s="17"/>
      <c r="M83" s="19">
        <v>740.8</v>
      </c>
      <c r="N83" s="17" t="s">
        <v>328</v>
      </c>
      <c r="O83" s="17">
        <v>0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20"/>
      <c r="AM83" s="20"/>
      <c r="AN83" s="20" t="s">
        <v>211</v>
      </c>
      <c r="AO83" s="20" t="s">
        <v>342</v>
      </c>
      <c r="AP83" s="20"/>
      <c r="AQ83" s="20" t="s">
        <v>343</v>
      </c>
      <c r="AR83" s="1"/>
      <c r="AS83" s="1"/>
      <c r="AT83" s="20" t="s">
        <v>255</v>
      </c>
      <c r="AU83" s="20" t="s">
        <v>345</v>
      </c>
      <c r="AV83" s="20" t="s">
        <v>346</v>
      </c>
      <c r="AW83" s="20" t="s">
        <v>344</v>
      </c>
      <c r="AX83" s="1">
        <v>40119</v>
      </c>
      <c r="AY83" s="1">
        <v>42879</v>
      </c>
      <c r="AZ83" s="20" t="s">
        <v>257</v>
      </c>
      <c r="BA83" s="20" t="s">
        <v>342</v>
      </c>
      <c r="BB83" s="20"/>
      <c r="BC83" s="20" t="s">
        <v>343</v>
      </c>
      <c r="BD83" s="1"/>
      <c r="BE83" s="1"/>
      <c r="BF83" s="20" t="s">
        <v>237</v>
      </c>
      <c r="BG83" s="20" t="s">
        <v>342</v>
      </c>
      <c r="BH83" s="20"/>
      <c r="BI83" s="20" t="s">
        <v>343</v>
      </c>
      <c r="BJ83" s="1"/>
      <c r="BK83" s="1"/>
      <c r="BL83" s="20" t="s">
        <v>258</v>
      </c>
      <c r="BM83" s="20" t="s">
        <v>345</v>
      </c>
      <c r="BN83" s="20" t="s">
        <v>346</v>
      </c>
      <c r="BO83" s="20" t="s">
        <v>343</v>
      </c>
      <c r="BP83" s="1"/>
      <c r="BQ83" s="1"/>
      <c r="BR83" s="20" t="s">
        <v>258</v>
      </c>
      <c r="BS83" s="20" t="s">
        <v>342</v>
      </c>
      <c r="BT83" s="20"/>
      <c r="BU83" s="20" t="s">
        <v>343</v>
      </c>
      <c r="BV83" s="1"/>
      <c r="BW83" s="1"/>
      <c r="BX83" s="20" t="s">
        <v>256</v>
      </c>
      <c r="BY83" s="20" t="s">
        <v>345</v>
      </c>
      <c r="BZ83" s="20" t="s">
        <v>346</v>
      </c>
      <c r="CA83" s="20" t="s">
        <v>347</v>
      </c>
      <c r="CB83" s="1"/>
      <c r="CC83" s="1"/>
      <c r="CD83" s="20" t="s">
        <v>256</v>
      </c>
      <c r="CE83" s="20" t="s">
        <v>342</v>
      </c>
      <c r="CF83" s="20"/>
      <c r="CG83" s="20" t="s">
        <v>347</v>
      </c>
      <c r="CH83" s="1"/>
      <c r="CI83" s="1"/>
      <c r="CJ83" s="20" t="s">
        <v>256</v>
      </c>
      <c r="CK83" s="20" t="s">
        <v>342</v>
      </c>
      <c r="CL83" s="20"/>
      <c r="CM83" s="20" t="s">
        <v>347</v>
      </c>
      <c r="CN83" s="1"/>
      <c r="CO83" s="1"/>
      <c r="CP83" s="20" t="s">
        <v>256</v>
      </c>
      <c r="CQ83" s="20" t="s">
        <v>342</v>
      </c>
      <c r="CR83" s="20"/>
      <c r="CS83" s="20" t="s">
        <v>347</v>
      </c>
      <c r="CT83" s="1"/>
      <c r="CU83" s="1"/>
      <c r="CV83" s="20" t="s">
        <v>256</v>
      </c>
      <c r="CW83" s="20" t="s">
        <v>342</v>
      </c>
      <c r="CX83" s="20"/>
      <c r="CY83" s="20" t="s">
        <v>347</v>
      </c>
      <c r="CZ83" s="1"/>
      <c r="DA83" s="1"/>
      <c r="DB83" s="20" t="s">
        <v>256</v>
      </c>
      <c r="DC83" s="20" t="s">
        <v>342</v>
      </c>
      <c r="DD83" s="20"/>
      <c r="DE83" s="20" t="s">
        <v>347</v>
      </c>
      <c r="DF83" s="1"/>
      <c r="DG83" s="1"/>
      <c r="DH83" s="20" t="s">
        <v>256</v>
      </c>
      <c r="DI83" s="20" t="s">
        <v>342</v>
      </c>
      <c r="DJ83" s="20"/>
      <c r="DK83" s="20" t="s">
        <v>347</v>
      </c>
      <c r="DL83" s="1"/>
      <c r="DM83" s="1"/>
      <c r="DN83" s="20" t="s">
        <v>256</v>
      </c>
      <c r="DO83" s="20" t="s">
        <v>342</v>
      </c>
      <c r="DP83" s="20"/>
      <c r="DQ83" s="20" t="s">
        <v>347</v>
      </c>
      <c r="DR83" s="1"/>
      <c r="DS83" s="1"/>
      <c r="DT83" s="20" t="s">
        <v>348</v>
      </c>
      <c r="DU83" s="20">
        <v>1</v>
      </c>
      <c r="DV83" s="20" t="s">
        <v>348</v>
      </c>
      <c r="DW83" s="20" t="s">
        <v>360</v>
      </c>
      <c r="DX83" s="20" t="s">
        <v>348</v>
      </c>
      <c r="DY83" s="20" t="s">
        <v>348</v>
      </c>
      <c r="DZ83" s="9">
        <v>0</v>
      </c>
      <c r="EA83" s="20" t="s">
        <v>348</v>
      </c>
      <c r="EB83" s="20" t="s">
        <v>350</v>
      </c>
      <c r="EC83" s="20" t="s">
        <v>328</v>
      </c>
      <c r="ED83" s="20" t="s">
        <v>351</v>
      </c>
      <c r="EE83" s="20"/>
      <c r="EF83" s="20"/>
      <c r="EG83" s="20"/>
    </row>
    <row r="84" spans="1:137" ht="15" customHeight="1" x14ac:dyDescent="0.25">
      <c r="A84" s="26">
        <v>82</v>
      </c>
      <c r="B84" s="27" t="s">
        <v>567</v>
      </c>
      <c r="C84" s="42" t="s">
        <v>624</v>
      </c>
      <c r="D84" s="17" t="s">
        <v>336</v>
      </c>
      <c r="E84" s="18" t="s">
        <v>352</v>
      </c>
      <c r="F84" s="17" t="s">
        <v>338</v>
      </c>
      <c r="G84" s="18" t="s">
        <v>339</v>
      </c>
      <c r="H84" s="17"/>
      <c r="I84" s="17" t="s">
        <v>340</v>
      </c>
      <c r="J84" s="17" t="s">
        <v>341</v>
      </c>
      <c r="K84" s="17"/>
      <c r="L84" s="17"/>
      <c r="M84" s="19">
        <v>579.6</v>
      </c>
      <c r="N84" s="17" t="s">
        <v>328</v>
      </c>
      <c r="O84" s="17">
        <v>0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20"/>
      <c r="AM84" s="20"/>
      <c r="AN84" s="20" t="s">
        <v>211</v>
      </c>
      <c r="AO84" s="20" t="s">
        <v>342</v>
      </c>
      <c r="AP84" s="20"/>
      <c r="AQ84" s="20" t="s">
        <v>343</v>
      </c>
      <c r="AR84" s="1"/>
      <c r="AS84" s="1"/>
      <c r="AT84" s="20" t="s">
        <v>255</v>
      </c>
      <c r="AU84" s="20" t="s">
        <v>353</v>
      </c>
      <c r="AV84" s="20"/>
      <c r="AW84" s="20" t="s">
        <v>344</v>
      </c>
      <c r="AX84" s="1"/>
      <c r="AY84" s="1"/>
      <c r="AZ84" s="20" t="s">
        <v>257</v>
      </c>
      <c r="BA84" s="20" t="s">
        <v>342</v>
      </c>
      <c r="BB84" s="20"/>
      <c r="BC84" s="20" t="s">
        <v>343</v>
      </c>
      <c r="BD84" s="1"/>
      <c r="BE84" s="1"/>
      <c r="BF84" s="20" t="s">
        <v>237</v>
      </c>
      <c r="BG84" s="20" t="s">
        <v>353</v>
      </c>
      <c r="BH84" s="20"/>
      <c r="BI84" s="20" t="s">
        <v>343</v>
      </c>
      <c r="BJ84" s="1"/>
      <c r="BK84" s="1"/>
      <c r="BL84" s="20" t="s">
        <v>258</v>
      </c>
      <c r="BM84" s="20" t="s">
        <v>353</v>
      </c>
      <c r="BN84" s="20"/>
      <c r="BO84" s="20" t="s">
        <v>343</v>
      </c>
      <c r="BP84" s="1"/>
      <c r="BQ84" s="1"/>
      <c r="BR84" s="20" t="s">
        <v>258</v>
      </c>
      <c r="BS84" s="20" t="s">
        <v>342</v>
      </c>
      <c r="BT84" s="20"/>
      <c r="BU84" s="20" t="s">
        <v>343</v>
      </c>
      <c r="BV84" s="1"/>
      <c r="BW84" s="1"/>
      <c r="BX84" s="20" t="s">
        <v>256</v>
      </c>
      <c r="BY84" s="20" t="s">
        <v>345</v>
      </c>
      <c r="BZ84" s="20" t="s">
        <v>346</v>
      </c>
      <c r="CA84" s="20" t="s">
        <v>347</v>
      </c>
      <c r="CB84" s="1">
        <v>40582</v>
      </c>
      <c r="CC84" s="1">
        <v>46426</v>
      </c>
      <c r="CD84" s="20" t="s">
        <v>256</v>
      </c>
      <c r="CE84" s="20" t="s">
        <v>342</v>
      </c>
      <c r="CF84" s="20"/>
      <c r="CG84" s="20" t="s">
        <v>347</v>
      </c>
      <c r="CH84" s="1"/>
      <c r="CI84" s="1"/>
      <c r="CJ84" s="20" t="s">
        <v>256</v>
      </c>
      <c r="CK84" s="20" t="s">
        <v>342</v>
      </c>
      <c r="CL84" s="20"/>
      <c r="CM84" s="20" t="s">
        <v>347</v>
      </c>
      <c r="CN84" s="1"/>
      <c r="CO84" s="1"/>
      <c r="CP84" s="20" t="s">
        <v>256</v>
      </c>
      <c r="CQ84" s="20" t="s">
        <v>342</v>
      </c>
      <c r="CR84" s="20"/>
      <c r="CS84" s="20" t="s">
        <v>347</v>
      </c>
      <c r="CT84" s="1"/>
      <c r="CU84" s="1"/>
      <c r="CV84" s="20" t="s">
        <v>256</v>
      </c>
      <c r="CW84" s="20" t="s">
        <v>342</v>
      </c>
      <c r="CX84" s="20"/>
      <c r="CY84" s="20" t="s">
        <v>347</v>
      </c>
      <c r="CZ84" s="1"/>
      <c r="DA84" s="1"/>
      <c r="DB84" s="20" t="s">
        <v>256</v>
      </c>
      <c r="DC84" s="20" t="s">
        <v>342</v>
      </c>
      <c r="DD84" s="20"/>
      <c r="DE84" s="20" t="s">
        <v>347</v>
      </c>
      <c r="DF84" s="1"/>
      <c r="DG84" s="1"/>
      <c r="DH84" s="20" t="s">
        <v>256</v>
      </c>
      <c r="DI84" s="20" t="s">
        <v>342</v>
      </c>
      <c r="DJ84" s="20"/>
      <c r="DK84" s="20" t="s">
        <v>347</v>
      </c>
      <c r="DL84" s="1"/>
      <c r="DM84" s="1"/>
      <c r="DN84" s="20" t="s">
        <v>256</v>
      </c>
      <c r="DO84" s="20" t="s">
        <v>342</v>
      </c>
      <c r="DP84" s="20"/>
      <c r="DQ84" s="20" t="s">
        <v>347</v>
      </c>
      <c r="DR84" s="1"/>
      <c r="DS84" s="1"/>
      <c r="DT84" s="20" t="s">
        <v>348</v>
      </c>
      <c r="DU84" s="20">
        <v>1</v>
      </c>
      <c r="DV84" s="20" t="s">
        <v>348</v>
      </c>
      <c r="DW84" s="20" t="s">
        <v>349</v>
      </c>
      <c r="DX84" s="20" t="s">
        <v>348</v>
      </c>
      <c r="DY84" s="20" t="s">
        <v>348</v>
      </c>
      <c r="DZ84" s="9">
        <v>0</v>
      </c>
      <c r="EA84" s="20" t="s">
        <v>348</v>
      </c>
      <c r="EB84" s="20" t="s">
        <v>350</v>
      </c>
      <c r="EC84" s="20" t="s">
        <v>328</v>
      </c>
      <c r="ED84" s="20" t="s">
        <v>351</v>
      </c>
      <c r="EE84" s="20"/>
      <c r="EF84" s="20"/>
      <c r="EG84" s="20"/>
    </row>
    <row r="85" spans="1:137" ht="15" customHeight="1" x14ac:dyDescent="0.25">
      <c r="A85" s="26">
        <v>83</v>
      </c>
      <c r="B85" s="27" t="s">
        <v>551</v>
      </c>
      <c r="C85" s="42" t="s">
        <v>625</v>
      </c>
      <c r="D85" s="17" t="s">
        <v>336</v>
      </c>
      <c r="E85" s="18" t="s">
        <v>352</v>
      </c>
      <c r="F85" s="17" t="s">
        <v>355</v>
      </c>
      <c r="G85" s="18" t="s">
        <v>339</v>
      </c>
      <c r="H85" s="17"/>
      <c r="I85" s="17" t="s">
        <v>356</v>
      </c>
      <c r="J85" s="17" t="s">
        <v>368</v>
      </c>
      <c r="K85" s="17"/>
      <c r="L85" s="17"/>
      <c r="M85" s="19">
        <v>1641.5</v>
      </c>
      <c r="N85" s="17" t="s">
        <v>358</v>
      </c>
      <c r="O85" s="17">
        <v>6</v>
      </c>
      <c r="P85" s="17">
        <v>1</v>
      </c>
      <c r="Q85" s="17" t="s">
        <v>359</v>
      </c>
      <c r="R85" s="17">
        <v>1985</v>
      </c>
      <c r="S85" s="17">
        <v>2</v>
      </c>
      <c r="T85" s="17" t="s">
        <v>359</v>
      </c>
      <c r="U85" s="17">
        <v>1985</v>
      </c>
      <c r="V85" s="17">
        <v>3</v>
      </c>
      <c r="W85" s="17" t="s">
        <v>359</v>
      </c>
      <c r="X85" s="17">
        <v>1985</v>
      </c>
      <c r="Y85" s="17">
        <v>4</v>
      </c>
      <c r="Z85" s="17" t="s">
        <v>359</v>
      </c>
      <c r="AA85" s="17">
        <v>1985</v>
      </c>
      <c r="AB85" s="17">
        <v>5</v>
      </c>
      <c r="AC85" s="17" t="s">
        <v>359</v>
      </c>
      <c r="AD85" s="17">
        <v>1985</v>
      </c>
      <c r="AE85" s="17">
        <v>6</v>
      </c>
      <c r="AF85" s="17" t="s">
        <v>359</v>
      </c>
      <c r="AG85" s="17">
        <v>1985</v>
      </c>
      <c r="AH85" s="17"/>
      <c r="AI85" s="17"/>
      <c r="AJ85" s="17"/>
      <c r="AK85" s="17"/>
      <c r="AL85" s="20"/>
      <c r="AM85" s="20"/>
      <c r="AN85" s="20" t="s">
        <v>211</v>
      </c>
      <c r="AO85" s="20" t="s">
        <v>342</v>
      </c>
      <c r="AP85" s="20"/>
      <c r="AQ85" s="20" t="s">
        <v>343</v>
      </c>
      <c r="AR85" s="1"/>
      <c r="AS85" s="1"/>
      <c r="AT85" s="20" t="s">
        <v>255</v>
      </c>
      <c r="AU85" s="20" t="s">
        <v>342</v>
      </c>
      <c r="AV85" s="20"/>
      <c r="AW85" s="20" t="s">
        <v>344</v>
      </c>
      <c r="AX85" s="1"/>
      <c r="AY85" s="1"/>
      <c r="AZ85" s="20" t="s">
        <v>257</v>
      </c>
      <c r="BA85" s="20" t="s">
        <v>342</v>
      </c>
      <c r="BB85" s="20"/>
      <c r="BC85" s="20" t="s">
        <v>343</v>
      </c>
      <c r="BD85" s="1"/>
      <c r="BE85" s="1"/>
      <c r="BF85" s="20" t="s">
        <v>237</v>
      </c>
      <c r="BG85" s="20" t="s">
        <v>353</v>
      </c>
      <c r="BH85" s="20"/>
      <c r="BI85" s="20" t="s">
        <v>343</v>
      </c>
      <c r="BJ85" s="1"/>
      <c r="BK85" s="1"/>
      <c r="BL85" s="20" t="s">
        <v>258</v>
      </c>
      <c r="BM85" s="20" t="s">
        <v>345</v>
      </c>
      <c r="BN85" s="20" t="s">
        <v>364</v>
      </c>
      <c r="BO85" s="20" t="s">
        <v>343</v>
      </c>
      <c r="BP85" s="1"/>
      <c r="BQ85" s="1"/>
      <c r="BR85" s="20" t="s">
        <v>258</v>
      </c>
      <c r="BS85" s="20" t="s">
        <v>342</v>
      </c>
      <c r="BT85" s="20"/>
      <c r="BU85" s="20" t="s">
        <v>343</v>
      </c>
      <c r="BV85" s="1"/>
      <c r="BW85" s="1"/>
      <c r="BX85" s="20" t="s">
        <v>256</v>
      </c>
      <c r="BY85" s="20" t="s">
        <v>345</v>
      </c>
      <c r="BZ85" s="20" t="s">
        <v>346</v>
      </c>
      <c r="CA85" s="20" t="s">
        <v>347</v>
      </c>
      <c r="CB85" s="1">
        <v>42248</v>
      </c>
      <c r="CC85" s="1">
        <v>11202</v>
      </c>
      <c r="CD85" s="20" t="s">
        <v>256</v>
      </c>
      <c r="CE85" s="20" t="s">
        <v>342</v>
      </c>
      <c r="CF85" s="20"/>
      <c r="CG85" s="20" t="s">
        <v>347</v>
      </c>
      <c r="CH85" s="1"/>
      <c r="CI85" s="1"/>
      <c r="CJ85" s="20" t="s">
        <v>256</v>
      </c>
      <c r="CK85" s="20" t="s">
        <v>342</v>
      </c>
      <c r="CL85" s="20"/>
      <c r="CM85" s="20" t="s">
        <v>347</v>
      </c>
      <c r="CN85" s="1"/>
      <c r="CO85" s="1"/>
      <c r="CP85" s="20" t="s">
        <v>256</v>
      </c>
      <c r="CQ85" s="20" t="s">
        <v>342</v>
      </c>
      <c r="CR85" s="20"/>
      <c r="CS85" s="20" t="s">
        <v>347</v>
      </c>
      <c r="CT85" s="1"/>
      <c r="CU85" s="1"/>
      <c r="CV85" s="20" t="s">
        <v>256</v>
      </c>
      <c r="CW85" s="20" t="s">
        <v>342</v>
      </c>
      <c r="CX85" s="20"/>
      <c r="CY85" s="20" t="s">
        <v>347</v>
      </c>
      <c r="CZ85" s="1"/>
      <c r="DA85" s="1"/>
      <c r="DB85" s="20" t="s">
        <v>256</v>
      </c>
      <c r="DC85" s="20" t="s">
        <v>342</v>
      </c>
      <c r="DD85" s="20"/>
      <c r="DE85" s="20" t="s">
        <v>347</v>
      </c>
      <c r="DF85" s="1"/>
      <c r="DG85" s="1"/>
      <c r="DH85" s="20" t="s">
        <v>256</v>
      </c>
      <c r="DI85" s="20" t="s">
        <v>342</v>
      </c>
      <c r="DJ85" s="20"/>
      <c r="DK85" s="20" t="s">
        <v>347</v>
      </c>
      <c r="DL85" s="1"/>
      <c r="DM85" s="1"/>
      <c r="DN85" s="20" t="s">
        <v>256</v>
      </c>
      <c r="DO85" s="20" t="s">
        <v>342</v>
      </c>
      <c r="DP85" s="20"/>
      <c r="DQ85" s="20" t="s">
        <v>347</v>
      </c>
      <c r="DR85" s="1"/>
      <c r="DS85" s="1"/>
      <c r="DT85" s="20" t="s">
        <v>348</v>
      </c>
      <c r="DU85" s="20">
        <v>1</v>
      </c>
      <c r="DV85" s="20" t="s">
        <v>348</v>
      </c>
      <c r="DW85" s="20" t="s">
        <v>360</v>
      </c>
      <c r="DX85" s="20" t="s">
        <v>348</v>
      </c>
      <c r="DY85" s="20" t="s">
        <v>348</v>
      </c>
      <c r="DZ85" s="9">
        <v>0</v>
      </c>
      <c r="EA85" s="20" t="s">
        <v>348</v>
      </c>
      <c r="EB85" s="20" t="s">
        <v>350</v>
      </c>
      <c r="EC85" s="20" t="s">
        <v>328</v>
      </c>
      <c r="ED85" s="20" t="s">
        <v>361</v>
      </c>
      <c r="EE85" s="20"/>
      <c r="EF85" s="20"/>
      <c r="EG85" s="20"/>
    </row>
    <row r="86" spans="1:137" ht="15" customHeight="1" x14ac:dyDescent="0.25">
      <c r="A86" s="26">
        <v>84</v>
      </c>
      <c r="B86" s="27" t="s">
        <v>896</v>
      </c>
      <c r="C86" s="42" t="s">
        <v>897</v>
      </c>
      <c r="D86" s="17" t="s">
        <v>336</v>
      </c>
      <c r="E86" s="18" t="s">
        <v>352</v>
      </c>
      <c r="F86" s="17" t="s">
        <v>338</v>
      </c>
      <c r="G86" s="18" t="s">
        <v>339</v>
      </c>
      <c r="H86" s="17"/>
      <c r="I86" s="17" t="s">
        <v>340</v>
      </c>
      <c r="J86" s="17" t="s">
        <v>341</v>
      </c>
      <c r="K86" s="17"/>
      <c r="L86" s="17"/>
      <c r="M86" s="19">
        <v>255.6</v>
      </c>
      <c r="N86" s="17" t="s">
        <v>328</v>
      </c>
      <c r="O86" s="17">
        <v>0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20"/>
      <c r="AM86" s="20"/>
      <c r="AN86" s="20" t="s">
        <v>211</v>
      </c>
      <c r="AO86" s="20" t="s">
        <v>342</v>
      </c>
      <c r="AP86" s="20"/>
      <c r="AQ86" s="20" t="s">
        <v>343</v>
      </c>
      <c r="AR86" s="1"/>
      <c r="AS86" s="1"/>
      <c r="AT86" s="20" t="s">
        <v>255</v>
      </c>
      <c r="AU86" s="20" t="s">
        <v>345</v>
      </c>
      <c r="AV86" s="20" t="s">
        <v>364</v>
      </c>
      <c r="AW86" s="20" t="s">
        <v>344</v>
      </c>
      <c r="AX86" s="1">
        <v>40878</v>
      </c>
      <c r="AY86" s="1">
        <v>43008</v>
      </c>
      <c r="AZ86" s="20" t="s">
        <v>257</v>
      </c>
      <c r="BA86" s="20" t="s">
        <v>342</v>
      </c>
      <c r="BB86" s="20"/>
      <c r="BC86" s="20" t="s">
        <v>343</v>
      </c>
      <c r="BD86" s="1"/>
      <c r="BE86" s="1"/>
      <c r="BF86" s="20" t="s">
        <v>237</v>
      </c>
      <c r="BG86" s="20" t="s">
        <v>345</v>
      </c>
      <c r="BH86" s="20" t="s">
        <v>364</v>
      </c>
      <c r="BI86" s="20" t="s">
        <v>343</v>
      </c>
      <c r="BJ86" s="1">
        <v>40878</v>
      </c>
      <c r="BK86" s="1">
        <v>43164</v>
      </c>
      <c r="BL86" s="20" t="s">
        <v>258</v>
      </c>
      <c r="BM86" s="20" t="s">
        <v>345</v>
      </c>
      <c r="BN86" s="20" t="s">
        <v>346</v>
      </c>
      <c r="BO86" s="20" t="s">
        <v>343</v>
      </c>
      <c r="BP86" s="1">
        <v>41709</v>
      </c>
      <c r="BQ86" s="1">
        <v>43901</v>
      </c>
      <c r="BR86" s="20" t="s">
        <v>258</v>
      </c>
      <c r="BS86" s="20" t="s">
        <v>342</v>
      </c>
      <c r="BT86" s="20"/>
      <c r="BU86" s="20" t="s">
        <v>343</v>
      </c>
      <c r="BV86" s="1"/>
      <c r="BW86" s="1"/>
      <c r="BX86" s="20" t="s">
        <v>256</v>
      </c>
      <c r="BY86" s="20" t="s">
        <v>345</v>
      </c>
      <c r="BZ86" s="20" t="s">
        <v>346</v>
      </c>
      <c r="CA86" s="20" t="s">
        <v>347</v>
      </c>
      <c r="CB86" s="1">
        <v>41379</v>
      </c>
      <c r="CC86" s="1">
        <v>47223</v>
      </c>
      <c r="CD86" s="20" t="s">
        <v>256</v>
      </c>
      <c r="CE86" s="20" t="s">
        <v>342</v>
      </c>
      <c r="CF86" s="20"/>
      <c r="CG86" s="20" t="s">
        <v>347</v>
      </c>
      <c r="CH86" s="1"/>
      <c r="CI86" s="1"/>
      <c r="CJ86" s="20" t="s">
        <v>256</v>
      </c>
      <c r="CK86" s="20" t="s">
        <v>342</v>
      </c>
      <c r="CL86" s="20"/>
      <c r="CM86" s="20" t="s">
        <v>347</v>
      </c>
      <c r="CN86" s="1"/>
      <c r="CO86" s="1"/>
      <c r="CP86" s="20" t="s">
        <v>256</v>
      </c>
      <c r="CQ86" s="20" t="s">
        <v>342</v>
      </c>
      <c r="CR86" s="20"/>
      <c r="CS86" s="20" t="s">
        <v>347</v>
      </c>
      <c r="CT86" s="1"/>
      <c r="CU86" s="1"/>
      <c r="CV86" s="20" t="s">
        <v>256</v>
      </c>
      <c r="CW86" s="20" t="s">
        <v>342</v>
      </c>
      <c r="CX86" s="20"/>
      <c r="CY86" s="20" t="s">
        <v>347</v>
      </c>
      <c r="CZ86" s="1"/>
      <c r="DA86" s="1"/>
      <c r="DB86" s="20" t="s">
        <v>256</v>
      </c>
      <c r="DC86" s="20" t="s">
        <v>342</v>
      </c>
      <c r="DD86" s="20"/>
      <c r="DE86" s="20" t="s">
        <v>347</v>
      </c>
      <c r="DF86" s="1"/>
      <c r="DG86" s="1"/>
      <c r="DH86" s="20" t="s">
        <v>256</v>
      </c>
      <c r="DI86" s="20" t="s">
        <v>342</v>
      </c>
      <c r="DJ86" s="20"/>
      <c r="DK86" s="20" t="s">
        <v>347</v>
      </c>
      <c r="DL86" s="1"/>
      <c r="DM86" s="1"/>
      <c r="DN86" s="20" t="s">
        <v>256</v>
      </c>
      <c r="DO86" s="20" t="s">
        <v>342</v>
      </c>
      <c r="DP86" s="20"/>
      <c r="DQ86" s="20" t="s">
        <v>347</v>
      </c>
      <c r="DR86" s="1"/>
      <c r="DS86" s="1"/>
      <c r="DT86" s="20" t="s">
        <v>348</v>
      </c>
      <c r="DU86" s="20">
        <v>1</v>
      </c>
      <c r="DV86" s="20" t="s">
        <v>348</v>
      </c>
      <c r="DW86" s="20" t="s">
        <v>349</v>
      </c>
      <c r="DX86" s="20" t="s">
        <v>348</v>
      </c>
      <c r="DY86" s="20" t="s">
        <v>348</v>
      </c>
      <c r="DZ86" s="9">
        <v>0</v>
      </c>
      <c r="EA86" s="20" t="s">
        <v>348</v>
      </c>
      <c r="EB86" s="20" t="s">
        <v>350</v>
      </c>
      <c r="EC86" s="20" t="s">
        <v>328</v>
      </c>
      <c r="ED86" s="20" t="s">
        <v>351</v>
      </c>
      <c r="EE86" s="20"/>
      <c r="EF86" s="20"/>
      <c r="EG86" s="20"/>
    </row>
    <row r="87" spans="1:137" ht="15" customHeight="1" x14ac:dyDescent="0.25">
      <c r="A87" s="26">
        <v>85</v>
      </c>
      <c r="B87" s="27" t="s">
        <v>901</v>
      </c>
      <c r="C87" s="42" t="s">
        <v>902</v>
      </c>
      <c r="D87" s="17" t="s">
        <v>336</v>
      </c>
      <c r="E87" s="18" t="s">
        <v>352</v>
      </c>
      <c r="F87" s="17" t="s">
        <v>338</v>
      </c>
      <c r="G87" s="18" t="s">
        <v>354</v>
      </c>
      <c r="H87" s="17"/>
      <c r="I87" s="17" t="s">
        <v>340</v>
      </c>
      <c r="J87" s="17" t="s">
        <v>369</v>
      </c>
      <c r="K87" s="17"/>
      <c r="L87" s="17"/>
      <c r="M87" s="19">
        <v>0</v>
      </c>
      <c r="N87" s="17" t="s">
        <v>328</v>
      </c>
      <c r="O87" s="17">
        <v>0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20"/>
      <c r="AM87" s="20"/>
      <c r="AN87" s="20" t="s">
        <v>211</v>
      </c>
      <c r="AO87" s="20" t="s">
        <v>342</v>
      </c>
      <c r="AP87" s="20"/>
      <c r="AQ87" s="20" t="s">
        <v>343</v>
      </c>
      <c r="AR87" s="1"/>
      <c r="AS87" s="1"/>
      <c r="AT87" s="20" t="s">
        <v>255</v>
      </c>
      <c r="AU87" s="20" t="s">
        <v>342</v>
      </c>
      <c r="AV87" s="20"/>
      <c r="AW87" s="20" t="s">
        <v>344</v>
      </c>
      <c r="AX87" s="1"/>
      <c r="AY87" s="1"/>
      <c r="AZ87" s="20" t="s">
        <v>257</v>
      </c>
      <c r="BA87" s="20" t="s">
        <v>342</v>
      </c>
      <c r="BB87" s="20"/>
      <c r="BC87" s="20" t="s">
        <v>343</v>
      </c>
      <c r="BD87" s="1"/>
      <c r="BE87" s="1"/>
      <c r="BF87" s="20" t="s">
        <v>237</v>
      </c>
      <c r="BG87" s="20" t="s">
        <v>342</v>
      </c>
      <c r="BH87" s="20"/>
      <c r="BI87" s="20" t="s">
        <v>343</v>
      </c>
      <c r="BJ87" s="1"/>
      <c r="BK87" s="1"/>
      <c r="BL87" s="20" t="s">
        <v>258</v>
      </c>
      <c r="BM87" s="20" t="s">
        <v>345</v>
      </c>
      <c r="BN87" s="20" t="s">
        <v>346</v>
      </c>
      <c r="BO87" s="20" t="s">
        <v>343</v>
      </c>
      <c r="BP87" s="1"/>
      <c r="BQ87" s="1"/>
      <c r="BR87" s="20" t="s">
        <v>258</v>
      </c>
      <c r="BS87" s="20" t="s">
        <v>342</v>
      </c>
      <c r="BT87" s="20"/>
      <c r="BU87" s="20" t="s">
        <v>343</v>
      </c>
      <c r="BV87" s="1"/>
      <c r="BW87" s="1"/>
      <c r="BX87" s="20" t="s">
        <v>256</v>
      </c>
      <c r="BY87" s="20" t="s">
        <v>345</v>
      </c>
      <c r="BZ87" s="20" t="s">
        <v>346</v>
      </c>
      <c r="CA87" s="20" t="s">
        <v>347</v>
      </c>
      <c r="CB87" s="1">
        <v>41408</v>
      </c>
      <c r="CC87" s="1">
        <v>47252</v>
      </c>
      <c r="CD87" s="20" t="s">
        <v>256</v>
      </c>
      <c r="CE87" s="20" t="s">
        <v>342</v>
      </c>
      <c r="CF87" s="20"/>
      <c r="CG87" s="20" t="s">
        <v>347</v>
      </c>
      <c r="CH87" s="1"/>
      <c r="CI87" s="1"/>
      <c r="CJ87" s="20" t="s">
        <v>256</v>
      </c>
      <c r="CK87" s="20" t="s">
        <v>342</v>
      </c>
      <c r="CL87" s="20"/>
      <c r="CM87" s="20" t="s">
        <v>347</v>
      </c>
      <c r="CN87" s="1"/>
      <c r="CO87" s="1"/>
      <c r="CP87" s="20" t="s">
        <v>256</v>
      </c>
      <c r="CQ87" s="20" t="s">
        <v>342</v>
      </c>
      <c r="CR87" s="20"/>
      <c r="CS87" s="20" t="s">
        <v>347</v>
      </c>
      <c r="CT87" s="1"/>
      <c r="CU87" s="1"/>
      <c r="CV87" s="20" t="s">
        <v>256</v>
      </c>
      <c r="CW87" s="20" t="s">
        <v>342</v>
      </c>
      <c r="CX87" s="20"/>
      <c r="CY87" s="20" t="s">
        <v>347</v>
      </c>
      <c r="CZ87" s="1"/>
      <c r="DA87" s="1"/>
      <c r="DB87" s="20" t="s">
        <v>256</v>
      </c>
      <c r="DC87" s="20" t="s">
        <v>342</v>
      </c>
      <c r="DD87" s="20"/>
      <c r="DE87" s="20" t="s">
        <v>347</v>
      </c>
      <c r="DF87" s="1"/>
      <c r="DG87" s="1"/>
      <c r="DH87" s="20" t="s">
        <v>256</v>
      </c>
      <c r="DI87" s="20" t="s">
        <v>342</v>
      </c>
      <c r="DJ87" s="20"/>
      <c r="DK87" s="20" t="s">
        <v>347</v>
      </c>
      <c r="DL87" s="1"/>
      <c r="DM87" s="1"/>
      <c r="DN87" s="20" t="s">
        <v>256</v>
      </c>
      <c r="DO87" s="20" t="s">
        <v>342</v>
      </c>
      <c r="DP87" s="20"/>
      <c r="DQ87" s="20" t="s">
        <v>347</v>
      </c>
      <c r="DR87" s="1"/>
      <c r="DS87" s="1"/>
      <c r="DT87" s="20" t="s">
        <v>348</v>
      </c>
      <c r="DU87" s="20">
        <v>1</v>
      </c>
      <c r="DV87" s="20" t="s">
        <v>348</v>
      </c>
      <c r="DW87" s="20" t="s">
        <v>349</v>
      </c>
      <c r="DX87" s="20" t="s">
        <v>348</v>
      </c>
      <c r="DY87" s="20" t="s">
        <v>348</v>
      </c>
      <c r="DZ87" s="9">
        <v>0</v>
      </c>
      <c r="EA87" s="20" t="s">
        <v>348</v>
      </c>
      <c r="EB87" s="20" t="s">
        <v>350</v>
      </c>
      <c r="EC87" s="20" t="s">
        <v>328</v>
      </c>
      <c r="ED87" s="20" t="s">
        <v>351</v>
      </c>
      <c r="EE87" s="20"/>
      <c r="EF87" s="20"/>
      <c r="EG87" s="20"/>
    </row>
    <row r="88" spans="1:137" ht="15" customHeight="1" x14ac:dyDescent="0.25">
      <c r="A88" s="26">
        <v>86</v>
      </c>
      <c r="B88" s="27" t="s">
        <v>906</v>
      </c>
      <c r="C88" s="42" t="s">
        <v>907</v>
      </c>
      <c r="D88" s="17" t="s">
        <v>336</v>
      </c>
      <c r="E88" s="18" t="s">
        <v>352</v>
      </c>
      <c r="F88" s="17" t="s">
        <v>338</v>
      </c>
      <c r="G88" s="18" t="s">
        <v>339</v>
      </c>
      <c r="H88" s="17"/>
      <c r="I88" s="17" t="s">
        <v>340</v>
      </c>
      <c r="J88" s="17" t="s">
        <v>341</v>
      </c>
      <c r="K88" s="17"/>
      <c r="L88" s="17"/>
      <c r="M88" s="19">
        <v>153</v>
      </c>
      <c r="N88" s="17" t="s">
        <v>328</v>
      </c>
      <c r="O88" s="17">
        <v>0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20"/>
      <c r="AM88" s="20"/>
      <c r="AN88" s="20" t="s">
        <v>211</v>
      </c>
      <c r="AO88" s="20" t="s">
        <v>342</v>
      </c>
      <c r="AP88" s="20"/>
      <c r="AQ88" s="20" t="s">
        <v>343</v>
      </c>
      <c r="AR88" s="1"/>
      <c r="AS88" s="1"/>
      <c r="AT88" s="20" t="s">
        <v>255</v>
      </c>
      <c r="AU88" s="20" t="s">
        <v>353</v>
      </c>
      <c r="AV88" s="20"/>
      <c r="AW88" s="20" t="s">
        <v>344</v>
      </c>
      <c r="AX88" s="1"/>
      <c r="AY88" s="1"/>
      <c r="AZ88" s="20" t="s">
        <v>257</v>
      </c>
      <c r="BA88" s="20" t="s">
        <v>342</v>
      </c>
      <c r="BB88" s="20"/>
      <c r="BC88" s="20" t="s">
        <v>343</v>
      </c>
      <c r="BD88" s="1"/>
      <c r="BE88" s="1"/>
      <c r="BF88" s="20" t="s">
        <v>237</v>
      </c>
      <c r="BG88" s="20" t="s">
        <v>353</v>
      </c>
      <c r="BH88" s="20"/>
      <c r="BI88" s="20" t="s">
        <v>343</v>
      </c>
      <c r="BJ88" s="1"/>
      <c r="BK88" s="1"/>
      <c r="BL88" s="20" t="s">
        <v>258</v>
      </c>
      <c r="BM88" s="20" t="s">
        <v>353</v>
      </c>
      <c r="BN88" s="20"/>
      <c r="BO88" s="20" t="s">
        <v>343</v>
      </c>
      <c r="BP88" s="1"/>
      <c r="BQ88" s="1"/>
      <c r="BR88" s="20" t="s">
        <v>258</v>
      </c>
      <c r="BS88" s="20" t="s">
        <v>342</v>
      </c>
      <c r="BT88" s="20"/>
      <c r="BU88" s="20" t="s">
        <v>343</v>
      </c>
      <c r="BV88" s="1"/>
      <c r="BW88" s="1"/>
      <c r="BX88" s="20" t="s">
        <v>256</v>
      </c>
      <c r="BY88" s="20" t="s">
        <v>345</v>
      </c>
      <c r="BZ88" s="20" t="s">
        <v>346</v>
      </c>
      <c r="CA88" s="20" t="s">
        <v>347</v>
      </c>
      <c r="CB88" s="1"/>
      <c r="CC88" s="1"/>
      <c r="CD88" s="20" t="s">
        <v>256</v>
      </c>
      <c r="CE88" s="20" t="s">
        <v>342</v>
      </c>
      <c r="CF88" s="20"/>
      <c r="CG88" s="20" t="s">
        <v>347</v>
      </c>
      <c r="CH88" s="1"/>
      <c r="CI88" s="1"/>
      <c r="CJ88" s="20" t="s">
        <v>256</v>
      </c>
      <c r="CK88" s="20" t="s">
        <v>342</v>
      </c>
      <c r="CL88" s="20"/>
      <c r="CM88" s="20" t="s">
        <v>347</v>
      </c>
      <c r="CN88" s="1"/>
      <c r="CO88" s="1"/>
      <c r="CP88" s="20" t="s">
        <v>256</v>
      </c>
      <c r="CQ88" s="20" t="s">
        <v>342</v>
      </c>
      <c r="CR88" s="20"/>
      <c r="CS88" s="20" t="s">
        <v>347</v>
      </c>
      <c r="CT88" s="1"/>
      <c r="CU88" s="1"/>
      <c r="CV88" s="20" t="s">
        <v>256</v>
      </c>
      <c r="CW88" s="20" t="s">
        <v>342</v>
      </c>
      <c r="CX88" s="20"/>
      <c r="CY88" s="20" t="s">
        <v>347</v>
      </c>
      <c r="CZ88" s="1"/>
      <c r="DA88" s="1"/>
      <c r="DB88" s="20" t="s">
        <v>256</v>
      </c>
      <c r="DC88" s="20" t="s">
        <v>342</v>
      </c>
      <c r="DD88" s="20"/>
      <c r="DE88" s="20" t="s">
        <v>347</v>
      </c>
      <c r="DF88" s="1"/>
      <c r="DG88" s="1"/>
      <c r="DH88" s="20" t="s">
        <v>256</v>
      </c>
      <c r="DI88" s="20" t="s">
        <v>342</v>
      </c>
      <c r="DJ88" s="20"/>
      <c r="DK88" s="20" t="s">
        <v>347</v>
      </c>
      <c r="DL88" s="1"/>
      <c r="DM88" s="1"/>
      <c r="DN88" s="20" t="s">
        <v>256</v>
      </c>
      <c r="DO88" s="20" t="s">
        <v>342</v>
      </c>
      <c r="DP88" s="20"/>
      <c r="DQ88" s="20" t="s">
        <v>347</v>
      </c>
      <c r="DR88" s="1"/>
      <c r="DS88" s="1"/>
      <c r="DT88" s="20" t="s">
        <v>348</v>
      </c>
      <c r="DU88" s="20">
        <v>1</v>
      </c>
      <c r="DV88" s="20" t="s">
        <v>348</v>
      </c>
      <c r="DW88" s="20" t="s">
        <v>349</v>
      </c>
      <c r="DX88" s="20" t="s">
        <v>348</v>
      </c>
      <c r="DY88" s="20" t="s">
        <v>348</v>
      </c>
      <c r="DZ88" s="9">
        <v>0</v>
      </c>
      <c r="EA88" s="20" t="s">
        <v>348</v>
      </c>
      <c r="EB88" s="20" t="s">
        <v>350</v>
      </c>
      <c r="EC88" s="20" t="s">
        <v>328</v>
      </c>
      <c r="ED88" s="20" t="s">
        <v>351</v>
      </c>
      <c r="EE88" s="20"/>
      <c r="EF88" s="20"/>
      <c r="EG88" s="20"/>
    </row>
    <row r="89" spans="1:137" ht="15" customHeight="1" x14ac:dyDescent="0.25">
      <c r="A89" s="26">
        <v>87</v>
      </c>
      <c r="B89" s="27" t="s">
        <v>911</v>
      </c>
      <c r="C89" s="42" t="s">
        <v>912</v>
      </c>
      <c r="D89" s="17" t="s">
        <v>336</v>
      </c>
      <c r="E89" s="18" t="s">
        <v>352</v>
      </c>
      <c r="F89" s="17" t="s">
        <v>338</v>
      </c>
      <c r="G89" s="18" t="s">
        <v>339</v>
      </c>
      <c r="H89" s="17"/>
      <c r="I89" s="17" t="s">
        <v>340</v>
      </c>
      <c r="J89" s="17" t="s">
        <v>369</v>
      </c>
      <c r="K89" s="17"/>
      <c r="L89" s="17"/>
      <c r="M89" s="19">
        <v>696.7</v>
      </c>
      <c r="N89" s="17" t="s">
        <v>328</v>
      </c>
      <c r="O89" s="17">
        <v>0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20"/>
      <c r="AM89" s="20"/>
      <c r="AN89" s="20" t="s">
        <v>211</v>
      </c>
      <c r="AO89" s="20" t="s">
        <v>342</v>
      </c>
      <c r="AP89" s="20"/>
      <c r="AQ89" s="20" t="s">
        <v>343</v>
      </c>
      <c r="AR89" s="1"/>
      <c r="AS89" s="1"/>
      <c r="AT89" s="20" t="s">
        <v>255</v>
      </c>
      <c r="AU89" s="20" t="s">
        <v>353</v>
      </c>
      <c r="AV89" s="20"/>
      <c r="AW89" s="20" t="s">
        <v>344</v>
      </c>
      <c r="AX89" s="1"/>
      <c r="AY89" s="1"/>
      <c r="AZ89" s="20" t="s">
        <v>257</v>
      </c>
      <c r="BA89" s="20" t="s">
        <v>342</v>
      </c>
      <c r="BB89" s="20"/>
      <c r="BC89" s="20" t="s">
        <v>343</v>
      </c>
      <c r="BD89" s="1"/>
      <c r="BE89" s="1"/>
      <c r="BF89" s="20" t="s">
        <v>237</v>
      </c>
      <c r="BG89" s="20" t="s">
        <v>353</v>
      </c>
      <c r="BH89" s="20"/>
      <c r="BI89" s="20" t="s">
        <v>343</v>
      </c>
      <c r="BJ89" s="1"/>
      <c r="BK89" s="1"/>
      <c r="BL89" s="20" t="s">
        <v>258</v>
      </c>
      <c r="BM89" s="20" t="s">
        <v>353</v>
      </c>
      <c r="BN89" s="20"/>
      <c r="BO89" s="20" t="s">
        <v>343</v>
      </c>
      <c r="BP89" s="1"/>
      <c r="BQ89" s="1"/>
      <c r="BR89" s="20" t="s">
        <v>258</v>
      </c>
      <c r="BS89" s="20" t="s">
        <v>342</v>
      </c>
      <c r="BT89" s="20"/>
      <c r="BU89" s="20" t="s">
        <v>343</v>
      </c>
      <c r="BV89" s="1"/>
      <c r="BW89" s="1"/>
      <c r="BX89" s="20" t="s">
        <v>256</v>
      </c>
      <c r="BY89" s="20" t="s">
        <v>345</v>
      </c>
      <c r="BZ89" s="20" t="s">
        <v>346</v>
      </c>
      <c r="CA89" s="20" t="s">
        <v>347</v>
      </c>
      <c r="CB89" s="1">
        <v>41408</v>
      </c>
      <c r="CC89" s="1">
        <v>47252</v>
      </c>
      <c r="CD89" s="20" t="s">
        <v>256</v>
      </c>
      <c r="CE89" s="20" t="s">
        <v>342</v>
      </c>
      <c r="CF89" s="20"/>
      <c r="CG89" s="20" t="s">
        <v>347</v>
      </c>
      <c r="CH89" s="1"/>
      <c r="CI89" s="1"/>
      <c r="CJ89" s="20" t="s">
        <v>256</v>
      </c>
      <c r="CK89" s="20" t="s">
        <v>342</v>
      </c>
      <c r="CL89" s="20"/>
      <c r="CM89" s="20" t="s">
        <v>347</v>
      </c>
      <c r="CN89" s="1"/>
      <c r="CO89" s="1"/>
      <c r="CP89" s="20" t="s">
        <v>256</v>
      </c>
      <c r="CQ89" s="20" t="s">
        <v>342</v>
      </c>
      <c r="CR89" s="20"/>
      <c r="CS89" s="20" t="s">
        <v>347</v>
      </c>
      <c r="CT89" s="1"/>
      <c r="CU89" s="1"/>
      <c r="CV89" s="20" t="s">
        <v>256</v>
      </c>
      <c r="CW89" s="20" t="s">
        <v>342</v>
      </c>
      <c r="CX89" s="20"/>
      <c r="CY89" s="20" t="s">
        <v>347</v>
      </c>
      <c r="CZ89" s="1"/>
      <c r="DA89" s="1"/>
      <c r="DB89" s="20" t="s">
        <v>256</v>
      </c>
      <c r="DC89" s="20" t="s">
        <v>342</v>
      </c>
      <c r="DD89" s="20"/>
      <c r="DE89" s="20" t="s">
        <v>347</v>
      </c>
      <c r="DF89" s="1"/>
      <c r="DG89" s="1"/>
      <c r="DH89" s="20" t="s">
        <v>256</v>
      </c>
      <c r="DI89" s="20" t="s">
        <v>342</v>
      </c>
      <c r="DJ89" s="20"/>
      <c r="DK89" s="20" t="s">
        <v>347</v>
      </c>
      <c r="DL89" s="1"/>
      <c r="DM89" s="1"/>
      <c r="DN89" s="20" t="s">
        <v>256</v>
      </c>
      <c r="DO89" s="20" t="s">
        <v>342</v>
      </c>
      <c r="DP89" s="20"/>
      <c r="DQ89" s="20" t="s">
        <v>347</v>
      </c>
      <c r="DR89" s="1"/>
      <c r="DS89" s="1"/>
      <c r="DT89" s="20" t="s">
        <v>348</v>
      </c>
      <c r="DU89" s="20">
        <v>1</v>
      </c>
      <c r="DV89" s="20" t="s">
        <v>348</v>
      </c>
      <c r="DW89" s="20" t="s">
        <v>349</v>
      </c>
      <c r="DX89" s="20" t="s">
        <v>348</v>
      </c>
      <c r="DY89" s="20" t="s">
        <v>348</v>
      </c>
      <c r="DZ89" s="9">
        <v>0</v>
      </c>
      <c r="EA89" s="20" t="s">
        <v>348</v>
      </c>
      <c r="EB89" s="20" t="s">
        <v>350</v>
      </c>
      <c r="EC89" s="20" t="s">
        <v>328</v>
      </c>
      <c r="ED89" s="20" t="s">
        <v>351</v>
      </c>
      <c r="EE89" s="20"/>
      <c r="EF89" s="20"/>
      <c r="EG89" s="20"/>
    </row>
    <row r="90" spans="1:137" ht="15" customHeight="1" x14ac:dyDescent="0.25">
      <c r="A90" s="26">
        <v>88</v>
      </c>
      <c r="B90" s="27" t="s">
        <v>916</v>
      </c>
      <c r="C90" s="42" t="s">
        <v>917</v>
      </c>
      <c r="D90" s="17" t="s">
        <v>336</v>
      </c>
      <c r="E90" s="18" t="s">
        <v>337</v>
      </c>
      <c r="F90" s="17" t="s">
        <v>338</v>
      </c>
      <c r="G90" s="18" t="s">
        <v>339</v>
      </c>
      <c r="H90" s="17"/>
      <c r="I90" s="17" t="s">
        <v>340</v>
      </c>
      <c r="J90" s="17" t="s">
        <v>369</v>
      </c>
      <c r="K90" s="17"/>
      <c r="L90" s="17"/>
      <c r="M90" s="19">
        <v>0</v>
      </c>
      <c r="N90" s="17" t="s">
        <v>328</v>
      </c>
      <c r="O90" s="17">
        <v>0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20"/>
      <c r="AM90" s="20"/>
      <c r="AN90" s="20" t="s">
        <v>211</v>
      </c>
      <c r="AO90" s="20" t="s">
        <v>342</v>
      </c>
      <c r="AP90" s="20"/>
      <c r="AQ90" s="20" t="s">
        <v>343</v>
      </c>
      <c r="AR90" s="1"/>
      <c r="AS90" s="1"/>
      <c r="AT90" s="20" t="s">
        <v>255</v>
      </c>
      <c r="AU90" s="20" t="s">
        <v>342</v>
      </c>
      <c r="AV90" s="20"/>
      <c r="AW90" s="20" t="s">
        <v>344</v>
      </c>
      <c r="AX90" s="1"/>
      <c r="AY90" s="1"/>
      <c r="AZ90" s="20" t="s">
        <v>257</v>
      </c>
      <c r="BA90" s="20" t="s">
        <v>342</v>
      </c>
      <c r="BB90" s="20"/>
      <c r="BC90" s="20" t="s">
        <v>343</v>
      </c>
      <c r="BD90" s="1"/>
      <c r="BE90" s="1"/>
      <c r="BF90" s="20" t="s">
        <v>237</v>
      </c>
      <c r="BG90" s="20" t="s">
        <v>342</v>
      </c>
      <c r="BH90" s="20"/>
      <c r="BI90" s="20" t="s">
        <v>343</v>
      </c>
      <c r="BJ90" s="1"/>
      <c r="BK90" s="1"/>
      <c r="BL90" s="20" t="s">
        <v>258</v>
      </c>
      <c r="BM90" s="20" t="s">
        <v>353</v>
      </c>
      <c r="BN90" s="20"/>
      <c r="BO90" s="20" t="s">
        <v>343</v>
      </c>
      <c r="BP90" s="1"/>
      <c r="BQ90" s="1"/>
      <c r="BR90" s="20" t="s">
        <v>258</v>
      </c>
      <c r="BS90" s="20" t="s">
        <v>342</v>
      </c>
      <c r="BT90" s="20"/>
      <c r="BU90" s="20" t="s">
        <v>343</v>
      </c>
      <c r="BV90" s="1"/>
      <c r="BW90" s="1"/>
      <c r="BX90" s="20" t="s">
        <v>256</v>
      </c>
      <c r="BY90" s="20" t="s">
        <v>345</v>
      </c>
      <c r="BZ90" s="20" t="s">
        <v>346</v>
      </c>
      <c r="CA90" s="20" t="s">
        <v>347</v>
      </c>
      <c r="CB90" s="1">
        <v>41289</v>
      </c>
      <c r="CC90" s="1">
        <v>47133</v>
      </c>
      <c r="CD90" s="20" t="s">
        <v>256</v>
      </c>
      <c r="CE90" s="20" t="s">
        <v>342</v>
      </c>
      <c r="CF90" s="20"/>
      <c r="CG90" s="20" t="s">
        <v>347</v>
      </c>
      <c r="CH90" s="1"/>
      <c r="CI90" s="1"/>
      <c r="CJ90" s="20" t="s">
        <v>256</v>
      </c>
      <c r="CK90" s="20" t="s">
        <v>342</v>
      </c>
      <c r="CL90" s="20"/>
      <c r="CM90" s="20" t="s">
        <v>347</v>
      </c>
      <c r="CN90" s="1"/>
      <c r="CO90" s="1"/>
      <c r="CP90" s="20" t="s">
        <v>256</v>
      </c>
      <c r="CQ90" s="20" t="s">
        <v>342</v>
      </c>
      <c r="CR90" s="20"/>
      <c r="CS90" s="20" t="s">
        <v>347</v>
      </c>
      <c r="CT90" s="1"/>
      <c r="CU90" s="1"/>
      <c r="CV90" s="20" t="s">
        <v>256</v>
      </c>
      <c r="CW90" s="20" t="s">
        <v>342</v>
      </c>
      <c r="CX90" s="20"/>
      <c r="CY90" s="20" t="s">
        <v>347</v>
      </c>
      <c r="CZ90" s="1"/>
      <c r="DA90" s="1"/>
      <c r="DB90" s="20" t="s">
        <v>256</v>
      </c>
      <c r="DC90" s="20" t="s">
        <v>342</v>
      </c>
      <c r="DD90" s="20"/>
      <c r="DE90" s="20" t="s">
        <v>347</v>
      </c>
      <c r="DF90" s="1"/>
      <c r="DG90" s="1"/>
      <c r="DH90" s="20" t="s">
        <v>256</v>
      </c>
      <c r="DI90" s="20" t="s">
        <v>342</v>
      </c>
      <c r="DJ90" s="20"/>
      <c r="DK90" s="20" t="s">
        <v>347</v>
      </c>
      <c r="DL90" s="1"/>
      <c r="DM90" s="1"/>
      <c r="DN90" s="20" t="s">
        <v>256</v>
      </c>
      <c r="DO90" s="20" t="s">
        <v>342</v>
      </c>
      <c r="DP90" s="20"/>
      <c r="DQ90" s="20" t="s">
        <v>347</v>
      </c>
      <c r="DR90" s="1"/>
      <c r="DS90" s="1"/>
      <c r="DT90" s="20" t="s">
        <v>348</v>
      </c>
      <c r="DU90" s="20">
        <v>1</v>
      </c>
      <c r="DV90" s="20" t="s">
        <v>348</v>
      </c>
      <c r="DW90" s="20" t="s">
        <v>349</v>
      </c>
      <c r="DX90" s="20" t="s">
        <v>348</v>
      </c>
      <c r="DY90" s="20" t="s">
        <v>348</v>
      </c>
      <c r="DZ90" s="9">
        <v>0</v>
      </c>
      <c r="EA90" s="20" t="s">
        <v>348</v>
      </c>
      <c r="EB90" s="20" t="s">
        <v>350</v>
      </c>
      <c r="EC90" s="20" t="s">
        <v>328</v>
      </c>
      <c r="ED90" s="20" t="s">
        <v>351</v>
      </c>
      <c r="EE90" s="20"/>
      <c r="EF90" s="20"/>
      <c r="EG90" s="20"/>
    </row>
    <row r="91" spans="1:137" ht="15" customHeight="1" x14ac:dyDescent="0.25">
      <c r="A91" s="26">
        <v>89</v>
      </c>
      <c r="B91" s="27" t="s">
        <v>921</v>
      </c>
      <c r="C91" s="42" t="s">
        <v>922</v>
      </c>
      <c r="D91" s="17" t="s">
        <v>336</v>
      </c>
      <c r="E91" s="18" t="s">
        <v>352</v>
      </c>
      <c r="F91" s="17" t="s">
        <v>338</v>
      </c>
      <c r="G91" s="18" t="s">
        <v>339</v>
      </c>
      <c r="H91" s="17"/>
      <c r="I91" s="17" t="s">
        <v>340</v>
      </c>
      <c r="J91" s="17" t="s">
        <v>341</v>
      </c>
      <c r="K91" s="17"/>
      <c r="L91" s="17"/>
      <c r="M91" s="19">
        <v>616.9</v>
      </c>
      <c r="N91" s="17" t="s">
        <v>328</v>
      </c>
      <c r="O91" s="17">
        <v>0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20"/>
      <c r="AM91" s="20"/>
      <c r="AN91" s="20" t="s">
        <v>211</v>
      </c>
      <c r="AO91" s="20" t="s">
        <v>342</v>
      </c>
      <c r="AP91" s="20"/>
      <c r="AQ91" s="20" t="s">
        <v>343</v>
      </c>
      <c r="AR91" s="1"/>
      <c r="AS91" s="1"/>
      <c r="AT91" s="20" t="s">
        <v>255</v>
      </c>
      <c r="AU91" s="20" t="s">
        <v>345</v>
      </c>
      <c r="AV91" s="20" t="s">
        <v>346</v>
      </c>
      <c r="AW91" s="20" t="s">
        <v>344</v>
      </c>
      <c r="AX91" s="1">
        <v>41325</v>
      </c>
      <c r="AY91" s="1">
        <v>42647</v>
      </c>
      <c r="AZ91" s="20" t="s">
        <v>257</v>
      </c>
      <c r="BA91" s="20" t="s">
        <v>342</v>
      </c>
      <c r="BB91" s="20"/>
      <c r="BC91" s="20" t="s">
        <v>343</v>
      </c>
      <c r="BD91" s="1"/>
      <c r="BE91" s="1"/>
      <c r="BF91" s="20" t="s">
        <v>237</v>
      </c>
      <c r="BG91" s="20" t="s">
        <v>353</v>
      </c>
      <c r="BH91" s="20"/>
      <c r="BI91" s="20" t="s">
        <v>343</v>
      </c>
      <c r="BJ91" s="1"/>
      <c r="BK91" s="1"/>
      <c r="BL91" s="20" t="s">
        <v>258</v>
      </c>
      <c r="BM91" s="20" t="s">
        <v>345</v>
      </c>
      <c r="BN91" s="20" t="s">
        <v>346</v>
      </c>
      <c r="BO91" s="20" t="s">
        <v>343</v>
      </c>
      <c r="BP91" s="1"/>
      <c r="BQ91" s="1"/>
      <c r="BR91" s="20" t="s">
        <v>258</v>
      </c>
      <c r="BS91" s="20" t="s">
        <v>342</v>
      </c>
      <c r="BT91" s="20"/>
      <c r="BU91" s="20" t="s">
        <v>343</v>
      </c>
      <c r="BV91" s="1"/>
      <c r="BW91" s="1"/>
      <c r="BX91" s="20" t="s">
        <v>256</v>
      </c>
      <c r="BY91" s="20" t="s">
        <v>345</v>
      </c>
      <c r="BZ91" s="20" t="s">
        <v>346</v>
      </c>
      <c r="CA91" s="20" t="s">
        <v>347</v>
      </c>
      <c r="CB91" s="1">
        <v>41654</v>
      </c>
      <c r="CC91" s="1">
        <v>47498</v>
      </c>
      <c r="CD91" s="20" t="s">
        <v>256</v>
      </c>
      <c r="CE91" s="20" t="s">
        <v>342</v>
      </c>
      <c r="CF91" s="20"/>
      <c r="CG91" s="20" t="s">
        <v>347</v>
      </c>
      <c r="CH91" s="1"/>
      <c r="CI91" s="1"/>
      <c r="CJ91" s="20" t="s">
        <v>256</v>
      </c>
      <c r="CK91" s="20" t="s">
        <v>342</v>
      </c>
      <c r="CL91" s="20"/>
      <c r="CM91" s="20" t="s">
        <v>347</v>
      </c>
      <c r="CN91" s="1"/>
      <c r="CO91" s="1"/>
      <c r="CP91" s="20" t="s">
        <v>256</v>
      </c>
      <c r="CQ91" s="20" t="s">
        <v>342</v>
      </c>
      <c r="CR91" s="20"/>
      <c r="CS91" s="20" t="s">
        <v>347</v>
      </c>
      <c r="CT91" s="1"/>
      <c r="CU91" s="1"/>
      <c r="CV91" s="20" t="s">
        <v>256</v>
      </c>
      <c r="CW91" s="20" t="s">
        <v>342</v>
      </c>
      <c r="CX91" s="20"/>
      <c r="CY91" s="20" t="s">
        <v>347</v>
      </c>
      <c r="CZ91" s="1"/>
      <c r="DA91" s="1"/>
      <c r="DB91" s="20" t="s">
        <v>256</v>
      </c>
      <c r="DC91" s="20" t="s">
        <v>342</v>
      </c>
      <c r="DD91" s="20"/>
      <c r="DE91" s="20" t="s">
        <v>347</v>
      </c>
      <c r="DF91" s="1"/>
      <c r="DG91" s="1"/>
      <c r="DH91" s="20" t="s">
        <v>256</v>
      </c>
      <c r="DI91" s="20" t="s">
        <v>342</v>
      </c>
      <c r="DJ91" s="20"/>
      <c r="DK91" s="20" t="s">
        <v>347</v>
      </c>
      <c r="DL91" s="1"/>
      <c r="DM91" s="1"/>
      <c r="DN91" s="20" t="s">
        <v>256</v>
      </c>
      <c r="DO91" s="20" t="s">
        <v>342</v>
      </c>
      <c r="DP91" s="20"/>
      <c r="DQ91" s="20" t="s">
        <v>347</v>
      </c>
      <c r="DR91" s="1"/>
      <c r="DS91" s="1"/>
      <c r="DT91" s="20" t="s">
        <v>348</v>
      </c>
      <c r="DU91" s="20">
        <v>1</v>
      </c>
      <c r="DV91" s="20" t="s">
        <v>348</v>
      </c>
      <c r="DW91" s="20" t="s">
        <v>349</v>
      </c>
      <c r="DX91" s="20" t="s">
        <v>348</v>
      </c>
      <c r="DY91" s="20" t="s">
        <v>348</v>
      </c>
      <c r="DZ91" s="9">
        <v>0</v>
      </c>
      <c r="EA91" s="20" t="s">
        <v>348</v>
      </c>
      <c r="EB91" s="20" t="s">
        <v>350</v>
      </c>
      <c r="EC91" s="20" t="s">
        <v>328</v>
      </c>
      <c r="ED91" s="20" t="s">
        <v>351</v>
      </c>
      <c r="EE91" s="20"/>
      <c r="EF91" s="20"/>
      <c r="EG91" s="20"/>
    </row>
    <row r="92" spans="1:137" ht="15" customHeight="1" x14ac:dyDescent="0.25">
      <c r="A92" s="26">
        <v>90</v>
      </c>
      <c r="B92" s="27" t="s">
        <v>923</v>
      </c>
      <c r="C92" s="42" t="s">
        <v>924</v>
      </c>
      <c r="D92" s="17" t="s">
        <v>336</v>
      </c>
      <c r="E92" s="18" t="s">
        <v>337</v>
      </c>
      <c r="F92" s="17" t="s">
        <v>338</v>
      </c>
      <c r="G92" s="18" t="s">
        <v>339</v>
      </c>
      <c r="H92" s="17"/>
      <c r="I92" s="17" t="s">
        <v>340</v>
      </c>
      <c r="J92" s="17" t="s">
        <v>341</v>
      </c>
      <c r="K92" s="17"/>
      <c r="L92" s="17"/>
      <c r="M92" s="19">
        <v>0</v>
      </c>
      <c r="N92" s="17" t="s">
        <v>328</v>
      </c>
      <c r="O92" s="17">
        <v>0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20"/>
      <c r="AM92" s="20"/>
      <c r="AN92" s="20" t="s">
        <v>211</v>
      </c>
      <c r="AO92" s="20" t="s">
        <v>342</v>
      </c>
      <c r="AP92" s="20"/>
      <c r="AQ92" s="20" t="s">
        <v>343</v>
      </c>
      <c r="AR92" s="1"/>
      <c r="AS92" s="1"/>
      <c r="AT92" s="20" t="s">
        <v>255</v>
      </c>
      <c r="AU92" s="20" t="s">
        <v>342</v>
      </c>
      <c r="AV92" s="20"/>
      <c r="AW92" s="20" t="s">
        <v>344</v>
      </c>
      <c r="AX92" s="1"/>
      <c r="AY92" s="1"/>
      <c r="AZ92" s="20" t="s">
        <v>257</v>
      </c>
      <c r="BA92" s="20" t="s">
        <v>342</v>
      </c>
      <c r="BB92" s="20"/>
      <c r="BC92" s="20" t="s">
        <v>343</v>
      </c>
      <c r="BD92" s="1"/>
      <c r="BE92" s="1"/>
      <c r="BF92" s="20" t="s">
        <v>237</v>
      </c>
      <c r="BG92" s="20" t="s">
        <v>342</v>
      </c>
      <c r="BH92" s="20"/>
      <c r="BI92" s="20" t="s">
        <v>343</v>
      </c>
      <c r="BJ92" s="1"/>
      <c r="BK92" s="1"/>
      <c r="BL92" s="20" t="s">
        <v>258</v>
      </c>
      <c r="BM92" s="20" t="s">
        <v>353</v>
      </c>
      <c r="BN92" s="20"/>
      <c r="BO92" s="20" t="s">
        <v>343</v>
      </c>
      <c r="BP92" s="1"/>
      <c r="BQ92" s="1"/>
      <c r="BR92" s="20" t="s">
        <v>258</v>
      </c>
      <c r="BS92" s="20" t="s">
        <v>342</v>
      </c>
      <c r="BT92" s="20"/>
      <c r="BU92" s="20" t="s">
        <v>343</v>
      </c>
      <c r="BV92" s="1"/>
      <c r="BW92" s="1"/>
      <c r="BX92" s="20" t="s">
        <v>256</v>
      </c>
      <c r="BY92" s="20" t="s">
        <v>345</v>
      </c>
      <c r="BZ92" s="20" t="s">
        <v>346</v>
      </c>
      <c r="CA92" s="20" t="s">
        <v>347</v>
      </c>
      <c r="CB92" s="1"/>
      <c r="CC92" s="1"/>
      <c r="CD92" s="20" t="s">
        <v>256</v>
      </c>
      <c r="CE92" s="20" t="s">
        <v>342</v>
      </c>
      <c r="CF92" s="20"/>
      <c r="CG92" s="20" t="s">
        <v>347</v>
      </c>
      <c r="CH92" s="1"/>
      <c r="CI92" s="1"/>
      <c r="CJ92" s="20" t="s">
        <v>256</v>
      </c>
      <c r="CK92" s="20" t="s">
        <v>342</v>
      </c>
      <c r="CL92" s="20"/>
      <c r="CM92" s="20" t="s">
        <v>347</v>
      </c>
      <c r="CN92" s="1"/>
      <c r="CO92" s="1"/>
      <c r="CP92" s="20" t="s">
        <v>256</v>
      </c>
      <c r="CQ92" s="20" t="s">
        <v>342</v>
      </c>
      <c r="CR92" s="20"/>
      <c r="CS92" s="20" t="s">
        <v>347</v>
      </c>
      <c r="CT92" s="1"/>
      <c r="CU92" s="1"/>
      <c r="CV92" s="20" t="s">
        <v>256</v>
      </c>
      <c r="CW92" s="20" t="s">
        <v>342</v>
      </c>
      <c r="CX92" s="20"/>
      <c r="CY92" s="20" t="s">
        <v>347</v>
      </c>
      <c r="CZ92" s="1"/>
      <c r="DA92" s="1"/>
      <c r="DB92" s="20" t="s">
        <v>256</v>
      </c>
      <c r="DC92" s="20" t="s">
        <v>342</v>
      </c>
      <c r="DD92" s="20"/>
      <c r="DE92" s="20" t="s">
        <v>347</v>
      </c>
      <c r="DF92" s="1"/>
      <c r="DG92" s="1"/>
      <c r="DH92" s="20" t="s">
        <v>256</v>
      </c>
      <c r="DI92" s="20" t="s">
        <v>342</v>
      </c>
      <c r="DJ92" s="20"/>
      <c r="DK92" s="20" t="s">
        <v>347</v>
      </c>
      <c r="DL92" s="1"/>
      <c r="DM92" s="1"/>
      <c r="DN92" s="20" t="s">
        <v>256</v>
      </c>
      <c r="DO92" s="20" t="s">
        <v>342</v>
      </c>
      <c r="DP92" s="20"/>
      <c r="DQ92" s="20" t="s">
        <v>347</v>
      </c>
      <c r="DR92" s="1"/>
      <c r="DS92" s="1"/>
      <c r="DT92" s="20" t="s">
        <v>348</v>
      </c>
      <c r="DU92" s="20">
        <v>1</v>
      </c>
      <c r="DV92" s="20" t="s">
        <v>348</v>
      </c>
      <c r="DW92" s="20" t="s">
        <v>349</v>
      </c>
      <c r="DX92" s="20" t="s">
        <v>348</v>
      </c>
      <c r="DY92" s="20" t="s">
        <v>348</v>
      </c>
      <c r="DZ92" s="9">
        <v>0</v>
      </c>
      <c r="EA92" s="20" t="s">
        <v>348</v>
      </c>
      <c r="EB92" s="20" t="s">
        <v>350</v>
      </c>
      <c r="EC92" s="20" t="s">
        <v>328</v>
      </c>
      <c r="ED92" s="20" t="s">
        <v>351</v>
      </c>
      <c r="EE92" s="20"/>
      <c r="EF92" s="20"/>
      <c r="EG92" s="20"/>
    </row>
    <row r="93" spans="1:137" ht="15" customHeight="1" x14ac:dyDescent="0.25">
      <c r="A93" s="26">
        <v>91</v>
      </c>
      <c r="B93" s="27" t="s">
        <v>928</v>
      </c>
      <c r="C93" s="42" t="s">
        <v>929</v>
      </c>
      <c r="D93" s="17" t="s">
        <v>336</v>
      </c>
      <c r="E93" s="18" t="s">
        <v>337</v>
      </c>
      <c r="F93" s="17" t="s">
        <v>338</v>
      </c>
      <c r="G93" s="18" t="s">
        <v>339</v>
      </c>
      <c r="H93" s="17"/>
      <c r="I93" s="17" t="s">
        <v>340</v>
      </c>
      <c r="J93" s="17" t="s">
        <v>369</v>
      </c>
      <c r="K93" s="17"/>
      <c r="L93" s="17"/>
      <c r="M93" s="19">
        <v>0</v>
      </c>
      <c r="N93" s="17" t="s">
        <v>328</v>
      </c>
      <c r="O93" s="17">
        <v>0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20"/>
      <c r="AM93" s="20"/>
      <c r="AN93" s="20" t="s">
        <v>211</v>
      </c>
      <c r="AO93" s="20" t="s">
        <v>342</v>
      </c>
      <c r="AP93" s="20"/>
      <c r="AQ93" s="20" t="s">
        <v>343</v>
      </c>
      <c r="AR93" s="1"/>
      <c r="AS93" s="1"/>
      <c r="AT93" s="20" t="s">
        <v>255</v>
      </c>
      <c r="AU93" s="20" t="s">
        <v>342</v>
      </c>
      <c r="AV93" s="20"/>
      <c r="AW93" s="20" t="s">
        <v>344</v>
      </c>
      <c r="AX93" s="1"/>
      <c r="AY93" s="1"/>
      <c r="AZ93" s="20" t="s">
        <v>257</v>
      </c>
      <c r="BA93" s="20" t="s">
        <v>342</v>
      </c>
      <c r="BB93" s="20"/>
      <c r="BC93" s="20" t="s">
        <v>343</v>
      </c>
      <c r="BD93" s="1"/>
      <c r="BE93" s="1"/>
      <c r="BF93" s="20" t="s">
        <v>237</v>
      </c>
      <c r="BG93" s="20" t="s">
        <v>342</v>
      </c>
      <c r="BH93" s="20"/>
      <c r="BI93" s="20" t="s">
        <v>343</v>
      </c>
      <c r="BJ93" s="1"/>
      <c r="BK93" s="1"/>
      <c r="BL93" s="20" t="s">
        <v>258</v>
      </c>
      <c r="BM93" s="20" t="s">
        <v>353</v>
      </c>
      <c r="BN93" s="20"/>
      <c r="BO93" s="20" t="s">
        <v>343</v>
      </c>
      <c r="BP93" s="1"/>
      <c r="BQ93" s="1"/>
      <c r="BR93" s="20" t="s">
        <v>258</v>
      </c>
      <c r="BS93" s="20" t="s">
        <v>342</v>
      </c>
      <c r="BT93" s="20"/>
      <c r="BU93" s="20" t="s">
        <v>343</v>
      </c>
      <c r="BV93" s="1"/>
      <c r="BW93" s="1"/>
      <c r="BX93" s="20" t="s">
        <v>256</v>
      </c>
      <c r="BY93" s="20" t="s">
        <v>345</v>
      </c>
      <c r="BZ93" s="20" t="s">
        <v>346</v>
      </c>
      <c r="CA93" s="20" t="s">
        <v>347</v>
      </c>
      <c r="CB93" s="1">
        <v>41289</v>
      </c>
      <c r="CC93" s="1">
        <v>47133</v>
      </c>
      <c r="CD93" s="20" t="s">
        <v>256</v>
      </c>
      <c r="CE93" s="20" t="s">
        <v>342</v>
      </c>
      <c r="CF93" s="20"/>
      <c r="CG93" s="20" t="s">
        <v>347</v>
      </c>
      <c r="CH93" s="1"/>
      <c r="CI93" s="1"/>
      <c r="CJ93" s="20" t="s">
        <v>256</v>
      </c>
      <c r="CK93" s="20" t="s">
        <v>342</v>
      </c>
      <c r="CL93" s="20"/>
      <c r="CM93" s="20" t="s">
        <v>347</v>
      </c>
      <c r="CN93" s="1"/>
      <c r="CO93" s="1"/>
      <c r="CP93" s="20" t="s">
        <v>256</v>
      </c>
      <c r="CQ93" s="20" t="s">
        <v>342</v>
      </c>
      <c r="CR93" s="20"/>
      <c r="CS93" s="20" t="s">
        <v>347</v>
      </c>
      <c r="CT93" s="1"/>
      <c r="CU93" s="1"/>
      <c r="CV93" s="20" t="s">
        <v>256</v>
      </c>
      <c r="CW93" s="20" t="s">
        <v>342</v>
      </c>
      <c r="CX93" s="20"/>
      <c r="CY93" s="20" t="s">
        <v>347</v>
      </c>
      <c r="CZ93" s="1"/>
      <c r="DA93" s="1"/>
      <c r="DB93" s="20" t="s">
        <v>256</v>
      </c>
      <c r="DC93" s="20" t="s">
        <v>342</v>
      </c>
      <c r="DD93" s="20"/>
      <c r="DE93" s="20" t="s">
        <v>347</v>
      </c>
      <c r="DF93" s="1"/>
      <c r="DG93" s="1"/>
      <c r="DH93" s="20" t="s">
        <v>256</v>
      </c>
      <c r="DI93" s="20" t="s">
        <v>342</v>
      </c>
      <c r="DJ93" s="20"/>
      <c r="DK93" s="20" t="s">
        <v>347</v>
      </c>
      <c r="DL93" s="1"/>
      <c r="DM93" s="1"/>
      <c r="DN93" s="20" t="s">
        <v>256</v>
      </c>
      <c r="DO93" s="20" t="s">
        <v>342</v>
      </c>
      <c r="DP93" s="20"/>
      <c r="DQ93" s="20" t="s">
        <v>347</v>
      </c>
      <c r="DR93" s="1"/>
      <c r="DS93" s="1"/>
      <c r="DT93" s="20" t="s">
        <v>348</v>
      </c>
      <c r="DU93" s="20">
        <v>1</v>
      </c>
      <c r="DV93" s="20" t="s">
        <v>348</v>
      </c>
      <c r="DW93" s="20" t="s">
        <v>349</v>
      </c>
      <c r="DX93" s="20" t="s">
        <v>348</v>
      </c>
      <c r="DY93" s="20" t="s">
        <v>348</v>
      </c>
      <c r="DZ93" s="9">
        <v>0</v>
      </c>
      <c r="EA93" s="20" t="s">
        <v>348</v>
      </c>
      <c r="EB93" s="20" t="s">
        <v>350</v>
      </c>
      <c r="EC93" s="20" t="s">
        <v>328</v>
      </c>
      <c r="ED93" s="20" t="s">
        <v>351</v>
      </c>
      <c r="EE93" s="20"/>
      <c r="EF93" s="20"/>
      <c r="EG93" s="20"/>
    </row>
    <row r="94" spans="1:137" ht="15" customHeight="1" x14ac:dyDescent="0.25">
      <c r="A94" s="26">
        <v>92</v>
      </c>
      <c r="B94" s="27" t="s">
        <v>933</v>
      </c>
      <c r="C94" s="42" t="s">
        <v>934</v>
      </c>
      <c r="D94" s="17" t="s">
        <v>336</v>
      </c>
      <c r="E94" s="18" t="s">
        <v>352</v>
      </c>
      <c r="F94" s="17" t="s">
        <v>355</v>
      </c>
      <c r="G94" s="18" t="s">
        <v>339</v>
      </c>
      <c r="H94" s="17"/>
      <c r="I94" s="17" t="s">
        <v>340</v>
      </c>
      <c r="J94" s="17" t="s">
        <v>341</v>
      </c>
      <c r="K94" s="17"/>
      <c r="L94" s="17"/>
      <c r="M94" s="19">
        <v>863.4</v>
      </c>
      <c r="N94" s="17" t="s">
        <v>328</v>
      </c>
      <c r="O94" s="17">
        <v>0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20"/>
      <c r="AM94" s="20"/>
      <c r="AN94" s="20" t="s">
        <v>211</v>
      </c>
      <c r="AO94" s="20" t="s">
        <v>342</v>
      </c>
      <c r="AP94" s="20"/>
      <c r="AQ94" s="20" t="s">
        <v>343</v>
      </c>
      <c r="AR94" s="1"/>
      <c r="AS94" s="1"/>
      <c r="AT94" s="20" t="s">
        <v>255</v>
      </c>
      <c r="AU94" s="20" t="s">
        <v>353</v>
      </c>
      <c r="AV94" s="20"/>
      <c r="AW94" s="20" t="s">
        <v>344</v>
      </c>
      <c r="AX94" s="1"/>
      <c r="AY94" s="1"/>
      <c r="AZ94" s="20" t="s">
        <v>257</v>
      </c>
      <c r="BA94" s="20" t="s">
        <v>342</v>
      </c>
      <c r="BB94" s="20"/>
      <c r="BC94" s="20" t="s">
        <v>343</v>
      </c>
      <c r="BD94" s="1"/>
      <c r="BE94" s="1"/>
      <c r="BF94" s="20" t="s">
        <v>237</v>
      </c>
      <c r="BG94" s="20" t="s">
        <v>353</v>
      </c>
      <c r="BH94" s="20"/>
      <c r="BI94" s="20" t="s">
        <v>343</v>
      </c>
      <c r="BJ94" s="1"/>
      <c r="BK94" s="1"/>
      <c r="BL94" s="20" t="s">
        <v>258</v>
      </c>
      <c r="BM94" s="20" t="s">
        <v>345</v>
      </c>
      <c r="BN94" s="20" t="s">
        <v>364</v>
      </c>
      <c r="BO94" s="20" t="s">
        <v>343</v>
      </c>
      <c r="BP94" s="1">
        <v>41822</v>
      </c>
      <c r="BQ94" s="1">
        <v>42959</v>
      </c>
      <c r="BR94" s="20" t="s">
        <v>258</v>
      </c>
      <c r="BS94" s="20" t="s">
        <v>342</v>
      </c>
      <c r="BT94" s="20"/>
      <c r="BU94" s="20" t="s">
        <v>343</v>
      </c>
      <c r="BV94" s="1"/>
      <c r="BW94" s="1"/>
      <c r="BX94" s="20" t="s">
        <v>256</v>
      </c>
      <c r="BY94" s="20" t="s">
        <v>345</v>
      </c>
      <c r="BZ94" s="20" t="s">
        <v>346</v>
      </c>
      <c r="CA94" s="20" t="s">
        <v>347</v>
      </c>
      <c r="CB94" s="1">
        <v>41389</v>
      </c>
      <c r="CC94" s="1">
        <v>47233</v>
      </c>
      <c r="CD94" s="20" t="s">
        <v>256</v>
      </c>
      <c r="CE94" s="20" t="s">
        <v>342</v>
      </c>
      <c r="CF94" s="20"/>
      <c r="CG94" s="20" t="s">
        <v>347</v>
      </c>
      <c r="CH94" s="1"/>
      <c r="CI94" s="1"/>
      <c r="CJ94" s="20" t="s">
        <v>256</v>
      </c>
      <c r="CK94" s="20" t="s">
        <v>342</v>
      </c>
      <c r="CL94" s="20"/>
      <c r="CM94" s="20" t="s">
        <v>347</v>
      </c>
      <c r="CN94" s="1"/>
      <c r="CO94" s="1"/>
      <c r="CP94" s="20" t="s">
        <v>256</v>
      </c>
      <c r="CQ94" s="20" t="s">
        <v>342</v>
      </c>
      <c r="CR94" s="20"/>
      <c r="CS94" s="20" t="s">
        <v>347</v>
      </c>
      <c r="CT94" s="1"/>
      <c r="CU94" s="1"/>
      <c r="CV94" s="20" t="s">
        <v>256</v>
      </c>
      <c r="CW94" s="20" t="s">
        <v>342</v>
      </c>
      <c r="CX94" s="20"/>
      <c r="CY94" s="20" t="s">
        <v>347</v>
      </c>
      <c r="CZ94" s="1"/>
      <c r="DA94" s="1"/>
      <c r="DB94" s="20" t="s">
        <v>256</v>
      </c>
      <c r="DC94" s="20" t="s">
        <v>342</v>
      </c>
      <c r="DD94" s="20"/>
      <c r="DE94" s="20" t="s">
        <v>347</v>
      </c>
      <c r="DF94" s="1"/>
      <c r="DG94" s="1"/>
      <c r="DH94" s="20" t="s">
        <v>256</v>
      </c>
      <c r="DI94" s="20" t="s">
        <v>342</v>
      </c>
      <c r="DJ94" s="20"/>
      <c r="DK94" s="20" t="s">
        <v>347</v>
      </c>
      <c r="DL94" s="1"/>
      <c r="DM94" s="1"/>
      <c r="DN94" s="20" t="s">
        <v>256</v>
      </c>
      <c r="DO94" s="20" t="s">
        <v>342</v>
      </c>
      <c r="DP94" s="20"/>
      <c r="DQ94" s="20" t="s">
        <v>347</v>
      </c>
      <c r="DR94" s="1"/>
      <c r="DS94" s="1"/>
      <c r="DT94" s="20" t="s">
        <v>348</v>
      </c>
      <c r="DU94" s="20">
        <v>1</v>
      </c>
      <c r="DV94" s="20" t="s">
        <v>348</v>
      </c>
      <c r="DW94" s="20" t="s">
        <v>349</v>
      </c>
      <c r="DX94" s="20" t="s">
        <v>348</v>
      </c>
      <c r="DY94" s="20" t="s">
        <v>348</v>
      </c>
      <c r="DZ94" s="9">
        <v>0</v>
      </c>
      <c r="EA94" s="20" t="s">
        <v>348</v>
      </c>
      <c r="EB94" s="20" t="s">
        <v>350</v>
      </c>
      <c r="EC94" s="20" t="s">
        <v>328</v>
      </c>
      <c r="ED94" s="20" t="s">
        <v>351</v>
      </c>
      <c r="EE94" s="20"/>
      <c r="EF94" s="20"/>
      <c r="EG94" s="20"/>
    </row>
    <row r="95" spans="1:137" ht="15" customHeight="1" x14ac:dyDescent="0.25">
      <c r="A95" s="26">
        <v>93</v>
      </c>
      <c r="B95" s="27" t="s">
        <v>937</v>
      </c>
      <c r="C95" s="42" t="s">
        <v>938</v>
      </c>
      <c r="D95" s="17" t="s">
        <v>336</v>
      </c>
      <c r="E95" s="18" t="s">
        <v>352</v>
      </c>
      <c r="F95" s="17" t="s">
        <v>355</v>
      </c>
      <c r="G95" s="18" t="s">
        <v>339</v>
      </c>
      <c r="H95" s="17"/>
      <c r="I95" s="17" t="s">
        <v>340</v>
      </c>
      <c r="J95" s="17" t="s">
        <v>341</v>
      </c>
      <c r="K95" s="17"/>
      <c r="L95" s="17"/>
      <c r="M95" s="19">
        <v>696.3</v>
      </c>
      <c r="N95" s="17" t="s">
        <v>328</v>
      </c>
      <c r="O95" s="17">
        <v>0</v>
      </c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20"/>
      <c r="AM95" s="20"/>
      <c r="AN95" s="20" t="s">
        <v>211</v>
      </c>
      <c r="AO95" s="20" t="s">
        <v>342</v>
      </c>
      <c r="AP95" s="20"/>
      <c r="AQ95" s="20" t="s">
        <v>343</v>
      </c>
      <c r="AR95" s="1"/>
      <c r="AS95" s="1"/>
      <c r="AT95" s="20" t="s">
        <v>255</v>
      </c>
      <c r="AU95" s="20" t="s">
        <v>353</v>
      </c>
      <c r="AV95" s="20"/>
      <c r="AW95" s="20" t="s">
        <v>344</v>
      </c>
      <c r="AX95" s="1"/>
      <c r="AY95" s="1"/>
      <c r="AZ95" s="20" t="s">
        <v>257</v>
      </c>
      <c r="BA95" s="20" t="s">
        <v>342</v>
      </c>
      <c r="BB95" s="20"/>
      <c r="BC95" s="20" t="s">
        <v>343</v>
      </c>
      <c r="BD95" s="1"/>
      <c r="BE95" s="1"/>
      <c r="BF95" s="20" t="s">
        <v>237</v>
      </c>
      <c r="BG95" s="20" t="s">
        <v>353</v>
      </c>
      <c r="BH95" s="20"/>
      <c r="BI95" s="20" t="s">
        <v>343</v>
      </c>
      <c r="BJ95" s="1"/>
      <c r="BK95" s="1"/>
      <c r="BL95" s="20" t="s">
        <v>258</v>
      </c>
      <c r="BM95" s="20" t="s">
        <v>345</v>
      </c>
      <c r="BN95" s="20" t="s">
        <v>364</v>
      </c>
      <c r="BO95" s="20" t="s">
        <v>343</v>
      </c>
      <c r="BP95" s="1">
        <v>41822</v>
      </c>
      <c r="BQ95" s="1">
        <v>42988</v>
      </c>
      <c r="BR95" s="20" t="s">
        <v>258</v>
      </c>
      <c r="BS95" s="20" t="s">
        <v>342</v>
      </c>
      <c r="BT95" s="20"/>
      <c r="BU95" s="20" t="s">
        <v>343</v>
      </c>
      <c r="BV95" s="1"/>
      <c r="BW95" s="1"/>
      <c r="BX95" s="20" t="s">
        <v>256</v>
      </c>
      <c r="BY95" s="20" t="s">
        <v>345</v>
      </c>
      <c r="BZ95" s="20" t="s">
        <v>346</v>
      </c>
      <c r="CA95" s="20" t="s">
        <v>347</v>
      </c>
      <c r="CB95" s="1">
        <v>41389</v>
      </c>
      <c r="CC95" s="1">
        <v>47233</v>
      </c>
      <c r="CD95" s="20" t="s">
        <v>256</v>
      </c>
      <c r="CE95" s="20" t="s">
        <v>342</v>
      </c>
      <c r="CF95" s="20"/>
      <c r="CG95" s="20" t="s">
        <v>347</v>
      </c>
      <c r="CH95" s="1"/>
      <c r="CI95" s="1"/>
      <c r="CJ95" s="20" t="s">
        <v>256</v>
      </c>
      <c r="CK95" s="20" t="s">
        <v>342</v>
      </c>
      <c r="CL95" s="20"/>
      <c r="CM95" s="20" t="s">
        <v>347</v>
      </c>
      <c r="CN95" s="1"/>
      <c r="CO95" s="1"/>
      <c r="CP95" s="20" t="s">
        <v>256</v>
      </c>
      <c r="CQ95" s="20" t="s">
        <v>342</v>
      </c>
      <c r="CR95" s="20"/>
      <c r="CS95" s="20" t="s">
        <v>347</v>
      </c>
      <c r="CT95" s="1"/>
      <c r="CU95" s="1"/>
      <c r="CV95" s="20" t="s">
        <v>256</v>
      </c>
      <c r="CW95" s="20" t="s">
        <v>342</v>
      </c>
      <c r="CX95" s="20"/>
      <c r="CY95" s="20" t="s">
        <v>347</v>
      </c>
      <c r="CZ95" s="1"/>
      <c r="DA95" s="1"/>
      <c r="DB95" s="20" t="s">
        <v>256</v>
      </c>
      <c r="DC95" s="20" t="s">
        <v>342</v>
      </c>
      <c r="DD95" s="20"/>
      <c r="DE95" s="20" t="s">
        <v>347</v>
      </c>
      <c r="DF95" s="1"/>
      <c r="DG95" s="1"/>
      <c r="DH95" s="20" t="s">
        <v>256</v>
      </c>
      <c r="DI95" s="20" t="s">
        <v>342</v>
      </c>
      <c r="DJ95" s="20"/>
      <c r="DK95" s="20" t="s">
        <v>347</v>
      </c>
      <c r="DL95" s="1"/>
      <c r="DM95" s="1"/>
      <c r="DN95" s="20" t="s">
        <v>256</v>
      </c>
      <c r="DO95" s="20" t="s">
        <v>342</v>
      </c>
      <c r="DP95" s="20"/>
      <c r="DQ95" s="20" t="s">
        <v>347</v>
      </c>
      <c r="DR95" s="1"/>
      <c r="DS95" s="1"/>
      <c r="DT95" s="20" t="s">
        <v>348</v>
      </c>
      <c r="DU95" s="20">
        <v>1</v>
      </c>
      <c r="DV95" s="20" t="s">
        <v>348</v>
      </c>
      <c r="DW95" s="20" t="s">
        <v>349</v>
      </c>
      <c r="DX95" s="20" t="s">
        <v>348</v>
      </c>
      <c r="DY95" s="20" t="s">
        <v>348</v>
      </c>
      <c r="DZ95" s="9">
        <v>0</v>
      </c>
      <c r="EA95" s="20" t="s">
        <v>348</v>
      </c>
      <c r="EB95" s="20" t="s">
        <v>350</v>
      </c>
      <c r="EC95" s="20" t="s">
        <v>328</v>
      </c>
      <c r="ED95" s="20" t="s">
        <v>351</v>
      </c>
      <c r="EE95" s="20"/>
      <c r="EF95" s="20"/>
      <c r="EG95" s="20"/>
    </row>
    <row r="96" spans="1:137" ht="13.5" customHeight="1" x14ac:dyDescent="0.25">
      <c r="A96" s="26">
        <v>94</v>
      </c>
      <c r="B96" s="27" t="s">
        <v>941</v>
      </c>
      <c r="C96" s="42" t="s">
        <v>942</v>
      </c>
      <c r="D96" s="17" t="s">
        <v>336</v>
      </c>
      <c r="E96" s="18" t="s">
        <v>352</v>
      </c>
      <c r="F96" s="17" t="s">
        <v>338</v>
      </c>
      <c r="G96" s="18" t="s">
        <v>354</v>
      </c>
      <c r="H96" s="17"/>
      <c r="I96" s="17" t="s">
        <v>340</v>
      </c>
      <c r="J96" s="17" t="s">
        <v>341</v>
      </c>
      <c r="K96" s="17"/>
      <c r="L96" s="17"/>
      <c r="M96" s="19">
        <v>0</v>
      </c>
      <c r="N96" s="17" t="s">
        <v>328</v>
      </c>
      <c r="O96" s="17">
        <v>0</v>
      </c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20"/>
      <c r="AM96" s="20"/>
      <c r="AN96" s="20" t="s">
        <v>211</v>
      </c>
      <c r="AO96" s="20" t="s">
        <v>342</v>
      </c>
      <c r="AP96" s="20"/>
      <c r="AQ96" s="20" t="s">
        <v>343</v>
      </c>
      <c r="AR96" s="1"/>
      <c r="AS96" s="1"/>
      <c r="AT96" s="20" t="s">
        <v>255</v>
      </c>
      <c r="AU96" s="20" t="s">
        <v>342</v>
      </c>
      <c r="AV96" s="20"/>
      <c r="AW96" s="20" t="s">
        <v>344</v>
      </c>
      <c r="AX96" s="1"/>
      <c r="AY96" s="1"/>
      <c r="AZ96" s="20" t="s">
        <v>257</v>
      </c>
      <c r="BA96" s="20" t="s">
        <v>342</v>
      </c>
      <c r="BB96" s="20"/>
      <c r="BC96" s="20" t="s">
        <v>343</v>
      </c>
      <c r="BD96" s="1"/>
      <c r="BE96" s="1"/>
      <c r="BF96" s="20" t="s">
        <v>237</v>
      </c>
      <c r="BG96" s="20" t="s">
        <v>342</v>
      </c>
      <c r="BH96" s="20"/>
      <c r="BI96" s="20" t="s">
        <v>343</v>
      </c>
      <c r="BJ96" s="1"/>
      <c r="BK96" s="1"/>
      <c r="BL96" s="20" t="s">
        <v>258</v>
      </c>
      <c r="BM96" s="20" t="s">
        <v>345</v>
      </c>
      <c r="BN96" s="20" t="s">
        <v>346</v>
      </c>
      <c r="BO96" s="20" t="s">
        <v>343</v>
      </c>
      <c r="BP96" s="1"/>
      <c r="BQ96" s="1"/>
      <c r="BR96" s="20" t="s">
        <v>258</v>
      </c>
      <c r="BS96" s="20" t="s">
        <v>342</v>
      </c>
      <c r="BT96" s="20"/>
      <c r="BU96" s="20" t="s">
        <v>343</v>
      </c>
      <c r="BV96" s="1"/>
      <c r="BW96" s="1"/>
      <c r="BX96" s="20" t="s">
        <v>256</v>
      </c>
      <c r="BY96" s="20" t="s">
        <v>345</v>
      </c>
      <c r="BZ96" s="20" t="s">
        <v>346</v>
      </c>
      <c r="CA96" s="20" t="s">
        <v>347</v>
      </c>
      <c r="CB96" s="1">
        <v>41379</v>
      </c>
      <c r="CC96" s="1">
        <v>47223</v>
      </c>
      <c r="CD96" s="20" t="s">
        <v>256</v>
      </c>
      <c r="CE96" s="20" t="s">
        <v>342</v>
      </c>
      <c r="CF96" s="20"/>
      <c r="CG96" s="20" t="s">
        <v>347</v>
      </c>
      <c r="CH96" s="1"/>
      <c r="CI96" s="1"/>
      <c r="CJ96" s="20" t="s">
        <v>256</v>
      </c>
      <c r="CK96" s="20" t="s">
        <v>342</v>
      </c>
      <c r="CL96" s="20"/>
      <c r="CM96" s="20" t="s">
        <v>347</v>
      </c>
      <c r="CN96" s="1"/>
      <c r="CO96" s="1"/>
      <c r="CP96" s="20" t="s">
        <v>256</v>
      </c>
      <c r="CQ96" s="20" t="s">
        <v>342</v>
      </c>
      <c r="CR96" s="20"/>
      <c r="CS96" s="20" t="s">
        <v>347</v>
      </c>
      <c r="CT96" s="1"/>
      <c r="CU96" s="1"/>
      <c r="CV96" s="20" t="s">
        <v>256</v>
      </c>
      <c r="CW96" s="20" t="s">
        <v>342</v>
      </c>
      <c r="CX96" s="20"/>
      <c r="CY96" s="20" t="s">
        <v>347</v>
      </c>
      <c r="CZ96" s="1"/>
      <c r="DA96" s="1"/>
      <c r="DB96" s="20" t="s">
        <v>256</v>
      </c>
      <c r="DC96" s="20" t="s">
        <v>342</v>
      </c>
      <c r="DD96" s="20"/>
      <c r="DE96" s="20" t="s">
        <v>347</v>
      </c>
      <c r="DF96" s="1"/>
      <c r="DG96" s="1"/>
      <c r="DH96" s="20" t="s">
        <v>256</v>
      </c>
      <c r="DI96" s="20" t="s">
        <v>342</v>
      </c>
      <c r="DJ96" s="20"/>
      <c r="DK96" s="20" t="s">
        <v>347</v>
      </c>
      <c r="DL96" s="1"/>
      <c r="DM96" s="1"/>
      <c r="DN96" s="20" t="s">
        <v>256</v>
      </c>
      <c r="DO96" s="20" t="s">
        <v>342</v>
      </c>
      <c r="DP96" s="20"/>
      <c r="DQ96" s="20" t="s">
        <v>347</v>
      </c>
      <c r="DR96" s="1"/>
      <c r="DS96" s="1"/>
      <c r="DT96" s="20" t="s">
        <v>348</v>
      </c>
      <c r="DU96" s="20">
        <v>1</v>
      </c>
      <c r="DV96" s="20" t="s">
        <v>348</v>
      </c>
      <c r="DW96" s="20" t="s">
        <v>349</v>
      </c>
      <c r="DX96" s="20" t="s">
        <v>348</v>
      </c>
      <c r="DY96" s="20" t="s">
        <v>348</v>
      </c>
      <c r="DZ96" s="9">
        <v>0</v>
      </c>
      <c r="EA96" s="20" t="s">
        <v>348</v>
      </c>
      <c r="EB96" s="20" t="s">
        <v>350</v>
      </c>
      <c r="EC96" s="20" t="s">
        <v>328</v>
      </c>
      <c r="ED96" s="20" t="s">
        <v>328</v>
      </c>
      <c r="EE96" s="20"/>
      <c r="EF96" s="20"/>
      <c r="EG96" s="20"/>
    </row>
    <row r="97" spans="1:137" ht="13.5" customHeight="1" x14ac:dyDescent="0.25">
      <c r="A97" s="26">
        <v>95</v>
      </c>
      <c r="B97" s="27" t="s">
        <v>946</v>
      </c>
      <c r="C97" s="42" t="s">
        <v>947</v>
      </c>
      <c r="D97" s="17" t="s">
        <v>336</v>
      </c>
      <c r="E97" s="18" t="s">
        <v>352</v>
      </c>
      <c r="F97" s="17" t="s">
        <v>338</v>
      </c>
      <c r="G97" s="18" t="s">
        <v>339</v>
      </c>
      <c r="H97" s="17"/>
      <c r="I97" s="17" t="s">
        <v>340</v>
      </c>
      <c r="J97" s="17" t="s">
        <v>341</v>
      </c>
      <c r="K97" s="17"/>
      <c r="L97" s="17"/>
      <c r="M97" s="19">
        <v>0</v>
      </c>
      <c r="N97" s="17" t="s">
        <v>328</v>
      </c>
      <c r="O97" s="17">
        <v>0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20"/>
      <c r="AM97" s="20"/>
      <c r="AN97" s="20" t="s">
        <v>211</v>
      </c>
      <c r="AO97" s="20" t="s">
        <v>342</v>
      </c>
      <c r="AP97" s="20"/>
      <c r="AQ97" s="20" t="s">
        <v>343</v>
      </c>
      <c r="AR97" s="1"/>
      <c r="AS97" s="1"/>
      <c r="AT97" s="20" t="s">
        <v>255</v>
      </c>
      <c r="AU97" s="20" t="s">
        <v>342</v>
      </c>
      <c r="AV97" s="20"/>
      <c r="AW97" s="20" t="s">
        <v>344</v>
      </c>
      <c r="AX97" s="1"/>
      <c r="AY97" s="1"/>
      <c r="AZ97" s="20" t="s">
        <v>257</v>
      </c>
      <c r="BA97" s="20" t="s">
        <v>342</v>
      </c>
      <c r="BB97" s="20"/>
      <c r="BC97" s="20" t="s">
        <v>343</v>
      </c>
      <c r="BD97" s="1"/>
      <c r="BE97" s="1"/>
      <c r="BF97" s="20" t="s">
        <v>237</v>
      </c>
      <c r="BG97" s="20" t="s">
        <v>342</v>
      </c>
      <c r="BH97" s="20"/>
      <c r="BI97" s="20" t="s">
        <v>343</v>
      </c>
      <c r="BJ97" s="1"/>
      <c r="BK97" s="1"/>
      <c r="BL97" s="20" t="s">
        <v>258</v>
      </c>
      <c r="BM97" s="20" t="s">
        <v>353</v>
      </c>
      <c r="BN97" s="20"/>
      <c r="BO97" s="20" t="s">
        <v>343</v>
      </c>
      <c r="BP97" s="1"/>
      <c r="BQ97" s="1"/>
      <c r="BR97" s="20" t="s">
        <v>258</v>
      </c>
      <c r="BS97" s="20" t="s">
        <v>342</v>
      </c>
      <c r="BT97" s="20"/>
      <c r="BU97" s="20" t="s">
        <v>343</v>
      </c>
      <c r="BV97" s="1"/>
      <c r="BW97" s="1"/>
      <c r="BX97" s="20" t="s">
        <v>256</v>
      </c>
      <c r="BY97" s="20" t="s">
        <v>345</v>
      </c>
      <c r="BZ97" s="20" t="s">
        <v>346</v>
      </c>
      <c r="CA97" s="20" t="s">
        <v>347</v>
      </c>
      <c r="CB97" s="1"/>
      <c r="CC97" s="1"/>
      <c r="CD97" s="20" t="s">
        <v>256</v>
      </c>
      <c r="CE97" s="20" t="s">
        <v>342</v>
      </c>
      <c r="CF97" s="20"/>
      <c r="CG97" s="20" t="s">
        <v>347</v>
      </c>
      <c r="CH97" s="1"/>
      <c r="CI97" s="1"/>
      <c r="CJ97" s="20" t="s">
        <v>256</v>
      </c>
      <c r="CK97" s="20" t="s">
        <v>342</v>
      </c>
      <c r="CL97" s="20"/>
      <c r="CM97" s="20" t="s">
        <v>347</v>
      </c>
      <c r="CN97" s="1"/>
      <c r="CO97" s="1"/>
      <c r="CP97" s="20" t="s">
        <v>256</v>
      </c>
      <c r="CQ97" s="20" t="s">
        <v>342</v>
      </c>
      <c r="CR97" s="20"/>
      <c r="CS97" s="20" t="s">
        <v>347</v>
      </c>
      <c r="CT97" s="1"/>
      <c r="CU97" s="1"/>
      <c r="CV97" s="20" t="s">
        <v>256</v>
      </c>
      <c r="CW97" s="20" t="s">
        <v>342</v>
      </c>
      <c r="CX97" s="20"/>
      <c r="CY97" s="20" t="s">
        <v>347</v>
      </c>
      <c r="CZ97" s="1"/>
      <c r="DA97" s="1"/>
      <c r="DB97" s="20" t="s">
        <v>256</v>
      </c>
      <c r="DC97" s="20" t="s">
        <v>342</v>
      </c>
      <c r="DD97" s="20"/>
      <c r="DE97" s="20" t="s">
        <v>347</v>
      </c>
      <c r="DF97" s="1"/>
      <c r="DG97" s="1"/>
      <c r="DH97" s="20" t="s">
        <v>256</v>
      </c>
      <c r="DI97" s="20" t="s">
        <v>342</v>
      </c>
      <c r="DJ97" s="20"/>
      <c r="DK97" s="20" t="s">
        <v>347</v>
      </c>
      <c r="DL97" s="1"/>
      <c r="DM97" s="1"/>
      <c r="DN97" s="20" t="s">
        <v>256</v>
      </c>
      <c r="DO97" s="20" t="s">
        <v>342</v>
      </c>
      <c r="DP97" s="20"/>
      <c r="DQ97" s="20" t="s">
        <v>347</v>
      </c>
      <c r="DR97" s="1"/>
      <c r="DS97" s="1"/>
      <c r="DT97" s="20" t="s">
        <v>348</v>
      </c>
      <c r="DU97" s="20">
        <v>1</v>
      </c>
      <c r="DV97" s="20" t="s">
        <v>348</v>
      </c>
      <c r="DW97" s="20" t="s">
        <v>349</v>
      </c>
      <c r="DX97" s="20" t="s">
        <v>348</v>
      </c>
      <c r="DY97" s="20" t="s">
        <v>348</v>
      </c>
      <c r="DZ97" s="9">
        <v>0</v>
      </c>
      <c r="EA97" s="20" t="s">
        <v>348</v>
      </c>
      <c r="EB97" s="20" t="s">
        <v>350</v>
      </c>
      <c r="EC97" s="20" t="s">
        <v>328</v>
      </c>
      <c r="ED97" s="20" t="s">
        <v>351</v>
      </c>
      <c r="EE97" s="20"/>
      <c r="EF97" s="20"/>
      <c r="EG97" s="20"/>
    </row>
    <row r="98" spans="1:137" ht="15" customHeight="1" x14ac:dyDescent="0.25">
      <c r="A98" s="26">
        <v>96</v>
      </c>
      <c r="B98" s="27" t="s">
        <v>951</v>
      </c>
      <c r="C98" s="42" t="s">
        <v>952</v>
      </c>
      <c r="D98" s="17" t="s">
        <v>336</v>
      </c>
      <c r="E98" s="18" t="s">
        <v>352</v>
      </c>
      <c r="F98" s="17" t="s">
        <v>338</v>
      </c>
      <c r="G98" s="18" t="s">
        <v>339</v>
      </c>
      <c r="H98" s="17"/>
      <c r="I98" s="17" t="s">
        <v>340</v>
      </c>
      <c r="J98" s="17" t="s">
        <v>341</v>
      </c>
      <c r="K98" s="17"/>
      <c r="L98" s="17"/>
      <c r="M98" s="19">
        <v>39.5</v>
      </c>
      <c r="N98" s="17" t="s">
        <v>328</v>
      </c>
      <c r="O98" s="17">
        <v>0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20"/>
      <c r="AM98" s="20"/>
      <c r="AN98" s="20" t="s">
        <v>211</v>
      </c>
      <c r="AO98" s="20" t="s">
        <v>342</v>
      </c>
      <c r="AP98" s="20"/>
      <c r="AQ98" s="20" t="s">
        <v>343</v>
      </c>
      <c r="AR98" s="1"/>
      <c r="AS98" s="1"/>
      <c r="AT98" s="20" t="s">
        <v>255</v>
      </c>
      <c r="AU98" s="20" t="s">
        <v>342</v>
      </c>
      <c r="AV98" s="20"/>
      <c r="AW98" s="20" t="s">
        <v>344</v>
      </c>
      <c r="AX98" s="1"/>
      <c r="AY98" s="1"/>
      <c r="AZ98" s="20" t="s">
        <v>257</v>
      </c>
      <c r="BA98" s="20" t="s">
        <v>342</v>
      </c>
      <c r="BB98" s="20"/>
      <c r="BC98" s="20" t="s">
        <v>343</v>
      </c>
      <c r="BD98" s="1"/>
      <c r="BE98" s="1"/>
      <c r="BF98" s="20" t="s">
        <v>237</v>
      </c>
      <c r="BG98" s="20" t="s">
        <v>342</v>
      </c>
      <c r="BH98" s="20"/>
      <c r="BI98" s="20" t="s">
        <v>343</v>
      </c>
      <c r="BJ98" s="1"/>
      <c r="BK98" s="1"/>
      <c r="BL98" s="20" t="s">
        <v>258</v>
      </c>
      <c r="BM98" s="20" t="s">
        <v>345</v>
      </c>
      <c r="BN98" s="20" t="s">
        <v>346</v>
      </c>
      <c r="BO98" s="20" t="s">
        <v>343</v>
      </c>
      <c r="BP98" s="1">
        <v>41925</v>
      </c>
      <c r="BQ98" s="1">
        <v>43922</v>
      </c>
      <c r="BR98" s="20" t="s">
        <v>258</v>
      </c>
      <c r="BS98" s="20" t="s">
        <v>342</v>
      </c>
      <c r="BT98" s="20"/>
      <c r="BU98" s="20" t="s">
        <v>343</v>
      </c>
      <c r="BV98" s="1"/>
      <c r="BW98" s="1"/>
      <c r="BX98" s="20" t="s">
        <v>256</v>
      </c>
      <c r="BY98" s="20" t="s">
        <v>345</v>
      </c>
      <c r="BZ98" s="20" t="s">
        <v>346</v>
      </c>
      <c r="CA98" s="20" t="s">
        <v>347</v>
      </c>
      <c r="CB98" s="1">
        <v>41408</v>
      </c>
      <c r="CC98" s="1">
        <v>47252</v>
      </c>
      <c r="CD98" s="20" t="s">
        <v>256</v>
      </c>
      <c r="CE98" s="20" t="s">
        <v>342</v>
      </c>
      <c r="CF98" s="20"/>
      <c r="CG98" s="20" t="s">
        <v>347</v>
      </c>
      <c r="CH98" s="1"/>
      <c r="CI98" s="1"/>
      <c r="CJ98" s="20" t="s">
        <v>256</v>
      </c>
      <c r="CK98" s="20" t="s">
        <v>342</v>
      </c>
      <c r="CL98" s="20"/>
      <c r="CM98" s="20" t="s">
        <v>347</v>
      </c>
      <c r="CN98" s="1"/>
      <c r="CO98" s="1"/>
      <c r="CP98" s="20" t="s">
        <v>256</v>
      </c>
      <c r="CQ98" s="20" t="s">
        <v>342</v>
      </c>
      <c r="CR98" s="20"/>
      <c r="CS98" s="20" t="s">
        <v>347</v>
      </c>
      <c r="CT98" s="1"/>
      <c r="CU98" s="1"/>
      <c r="CV98" s="20" t="s">
        <v>256</v>
      </c>
      <c r="CW98" s="20" t="s">
        <v>342</v>
      </c>
      <c r="CX98" s="20"/>
      <c r="CY98" s="20" t="s">
        <v>347</v>
      </c>
      <c r="CZ98" s="1"/>
      <c r="DA98" s="1"/>
      <c r="DB98" s="20" t="s">
        <v>256</v>
      </c>
      <c r="DC98" s="20" t="s">
        <v>342</v>
      </c>
      <c r="DD98" s="20"/>
      <c r="DE98" s="20" t="s">
        <v>347</v>
      </c>
      <c r="DF98" s="1"/>
      <c r="DG98" s="1"/>
      <c r="DH98" s="20" t="s">
        <v>256</v>
      </c>
      <c r="DI98" s="20" t="s">
        <v>342</v>
      </c>
      <c r="DJ98" s="20"/>
      <c r="DK98" s="20" t="s">
        <v>347</v>
      </c>
      <c r="DL98" s="1"/>
      <c r="DM98" s="1"/>
      <c r="DN98" s="20" t="s">
        <v>256</v>
      </c>
      <c r="DO98" s="20" t="s">
        <v>342</v>
      </c>
      <c r="DP98" s="20"/>
      <c r="DQ98" s="20" t="s">
        <v>347</v>
      </c>
      <c r="DR98" s="1"/>
      <c r="DS98" s="1"/>
      <c r="DT98" s="20" t="s">
        <v>348</v>
      </c>
      <c r="DU98" s="20">
        <v>1</v>
      </c>
      <c r="DV98" s="20" t="s">
        <v>348</v>
      </c>
      <c r="DW98" s="20" t="s">
        <v>349</v>
      </c>
      <c r="DX98" s="20" t="s">
        <v>348</v>
      </c>
      <c r="DY98" s="20" t="s">
        <v>348</v>
      </c>
      <c r="DZ98" s="9">
        <v>0</v>
      </c>
      <c r="EA98" s="20" t="s">
        <v>348</v>
      </c>
      <c r="EB98" s="20" t="s">
        <v>350</v>
      </c>
      <c r="EC98" s="20" t="s">
        <v>328</v>
      </c>
      <c r="ED98" s="20" t="s">
        <v>351</v>
      </c>
      <c r="EE98" s="20"/>
      <c r="EF98" s="20"/>
      <c r="EG98" s="20"/>
    </row>
    <row r="99" spans="1:137" ht="15" customHeight="1" x14ac:dyDescent="0.25">
      <c r="A99" s="26">
        <v>97</v>
      </c>
      <c r="B99" s="27" t="s">
        <v>956</v>
      </c>
      <c r="C99" s="42" t="s">
        <v>957</v>
      </c>
      <c r="D99" s="17" t="s">
        <v>336</v>
      </c>
      <c r="E99" s="18" t="s">
        <v>352</v>
      </c>
      <c r="F99" s="17" t="s">
        <v>338</v>
      </c>
      <c r="G99" s="18" t="s">
        <v>339</v>
      </c>
      <c r="H99" s="17"/>
      <c r="I99" s="17" t="s">
        <v>340</v>
      </c>
      <c r="J99" s="17" t="s">
        <v>341</v>
      </c>
      <c r="K99" s="17"/>
      <c r="L99" s="17"/>
      <c r="M99" s="19">
        <v>84.3</v>
      </c>
      <c r="N99" s="17" t="s">
        <v>328</v>
      </c>
      <c r="O99" s="17">
        <v>0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20"/>
      <c r="AM99" s="20"/>
      <c r="AN99" s="20" t="s">
        <v>211</v>
      </c>
      <c r="AO99" s="20" t="s">
        <v>342</v>
      </c>
      <c r="AP99" s="20"/>
      <c r="AQ99" s="20" t="s">
        <v>343</v>
      </c>
      <c r="AR99" s="1"/>
      <c r="AS99" s="1"/>
      <c r="AT99" s="20" t="s">
        <v>255</v>
      </c>
      <c r="AU99" s="20" t="s">
        <v>342</v>
      </c>
      <c r="AV99" s="20"/>
      <c r="AW99" s="20" t="s">
        <v>344</v>
      </c>
      <c r="AX99" s="1"/>
      <c r="AY99" s="1"/>
      <c r="AZ99" s="20" t="s">
        <v>257</v>
      </c>
      <c r="BA99" s="20" t="s">
        <v>342</v>
      </c>
      <c r="BB99" s="20"/>
      <c r="BC99" s="20" t="s">
        <v>343</v>
      </c>
      <c r="BD99" s="1"/>
      <c r="BE99" s="1"/>
      <c r="BF99" s="20" t="s">
        <v>237</v>
      </c>
      <c r="BG99" s="20" t="s">
        <v>342</v>
      </c>
      <c r="BH99" s="20"/>
      <c r="BI99" s="20" t="s">
        <v>343</v>
      </c>
      <c r="BJ99" s="1"/>
      <c r="BK99" s="1"/>
      <c r="BL99" s="20" t="s">
        <v>258</v>
      </c>
      <c r="BM99" s="20" t="s">
        <v>353</v>
      </c>
      <c r="BN99" s="20"/>
      <c r="BO99" s="20" t="s">
        <v>343</v>
      </c>
      <c r="BP99" s="1"/>
      <c r="BQ99" s="1"/>
      <c r="BR99" s="20" t="s">
        <v>258</v>
      </c>
      <c r="BS99" s="20" t="s">
        <v>342</v>
      </c>
      <c r="BT99" s="20"/>
      <c r="BU99" s="20" t="s">
        <v>343</v>
      </c>
      <c r="BV99" s="1"/>
      <c r="BW99" s="1"/>
      <c r="BX99" s="20" t="s">
        <v>256</v>
      </c>
      <c r="BY99" s="20" t="s">
        <v>345</v>
      </c>
      <c r="BZ99" s="20" t="s">
        <v>346</v>
      </c>
      <c r="CA99" s="20" t="s">
        <v>347</v>
      </c>
      <c r="CB99" s="1">
        <v>41442</v>
      </c>
      <c r="CC99" s="1">
        <v>47286</v>
      </c>
      <c r="CD99" s="20" t="s">
        <v>256</v>
      </c>
      <c r="CE99" s="20" t="s">
        <v>342</v>
      </c>
      <c r="CF99" s="20"/>
      <c r="CG99" s="20" t="s">
        <v>347</v>
      </c>
      <c r="CH99" s="1"/>
      <c r="CI99" s="1"/>
      <c r="CJ99" s="20" t="s">
        <v>256</v>
      </c>
      <c r="CK99" s="20" t="s">
        <v>342</v>
      </c>
      <c r="CL99" s="20"/>
      <c r="CM99" s="20" t="s">
        <v>347</v>
      </c>
      <c r="CN99" s="1"/>
      <c r="CO99" s="1"/>
      <c r="CP99" s="20" t="s">
        <v>256</v>
      </c>
      <c r="CQ99" s="20" t="s">
        <v>342</v>
      </c>
      <c r="CR99" s="20"/>
      <c r="CS99" s="20" t="s">
        <v>347</v>
      </c>
      <c r="CT99" s="1"/>
      <c r="CU99" s="1"/>
      <c r="CV99" s="20" t="s">
        <v>256</v>
      </c>
      <c r="CW99" s="20" t="s">
        <v>342</v>
      </c>
      <c r="CX99" s="20"/>
      <c r="CY99" s="20" t="s">
        <v>347</v>
      </c>
      <c r="CZ99" s="1"/>
      <c r="DA99" s="1"/>
      <c r="DB99" s="20" t="s">
        <v>256</v>
      </c>
      <c r="DC99" s="20" t="s">
        <v>342</v>
      </c>
      <c r="DD99" s="20"/>
      <c r="DE99" s="20" t="s">
        <v>347</v>
      </c>
      <c r="DF99" s="1"/>
      <c r="DG99" s="1"/>
      <c r="DH99" s="20" t="s">
        <v>256</v>
      </c>
      <c r="DI99" s="20" t="s">
        <v>342</v>
      </c>
      <c r="DJ99" s="20"/>
      <c r="DK99" s="20" t="s">
        <v>347</v>
      </c>
      <c r="DL99" s="1"/>
      <c r="DM99" s="1"/>
      <c r="DN99" s="20" t="s">
        <v>256</v>
      </c>
      <c r="DO99" s="20" t="s">
        <v>342</v>
      </c>
      <c r="DP99" s="20"/>
      <c r="DQ99" s="20" t="s">
        <v>347</v>
      </c>
      <c r="DR99" s="1"/>
      <c r="DS99" s="1"/>
      <c r="DT99" s="20" t="s">
        <v>348</v>
      </c>
      <c r="DU99" s="20">
        <v>1</v>
      </c>
      <c r="DV99" s="20" t="s">
        <v>348</v>
      </c>
      <c r="DW99" s="20" t="s">
        <v>349</v>
      </c>
      <c r="DX99" s="20" t="s">
        <v>348</v>
      </c>
      <c r="DY99" s="20" t="s">
        <v>348</v>
      </c>
      <c r="DZ99" s="9">
        <v>0</v>
      </c>
      <c r="EA99" s="20" t="s">
        <v>348</v>
      </c>
      <c r="EB99" s="20" t="s">
        <v>350</v>
      </c>
      <c r="EC99" s="20" t="s">
        <v>328</v>
      </c>
      <c r="ED99" s="20" t="s">
        <v>328</v>
      </c>
      <c r="EE99" s="20"/>
      <c r="EF99" s="20"/>
      <c r="EG99" s="20"/>
    </row>
    <row r="100" spans="1:137" ht="15" customHeight="1" x14ac:dyDescent="0.25">
      <c r="A100" s="26">
        <v>98</v>
      </c>
      <c r="B100" s="27" t="s">
        <v>961</v>
      </c>
      <c r="C100" s="42" t="s">
        <v>962</v>
      </c>
      <c r="D100" s="17" t="s">
        <v>336</v>
      </c>
      <c r="E100" s="18" t="s">
        <v>352</v>
      </c>
      <c r="F100" s="17" t="s">
        <v>338</v>
      </c>
      <c r="G100" s="18" t="s">
        <v>339</v>
      </c>
      <c r="H100" s="17"/>
      <c r="I100" s="17" t="s">
        <v>340</v>
      </c>
      <c r="J100" s="17" t="s">
        <v>341</v>
      </c>
      <c r="K100" s="17"/>
      <c r="L100" s="17"/>
      <c r="M100" s="19">
        <v>916.7</v>
      </c>
      <c r="N100" s="17" t="s">
        <v>328</v>
      </c>
      <c r="O100" s="17">
        <v>0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20"/>
      <c r="AM100" s="20"/>
      <c r="AN100" s="20" t="s">
        <v>211</v>
      </c>
      <c r="AO100" s="20" t="s">
        <v>342</v>
      </c>
      <c r="AP100" s="20"/>
      <c r="AQ100" s="20" t="s">
        <v>343</v>
      </c>
      <c r="AR100" s="1"/>
      <c r="AS100" s="1"/>
      <c r="AT100" s="20" t="s">
        <v>255</v>
      </c>
      <c r="AU100" s="20" t="s">
        <v>342</v>
      </c>
      <c r="AV100" s="20"/>
      <c r="AW100" s="20" t="s">
        <v>344</v>
      </c>
      <c r="AX100" s="1"/>
      <c r="AY100" s="1"/>
      <c r="AZ100" s="20" t="s">
        <v>257</v>
      </c>
      <c r="BA100" s="20" t="s">
        <v>342</v>
      </c>
      <c r="BB100" s="20"/>
      <c r="BC100" s="20" t="s">
        <v>343</v>
      </c>
      <c r="BD100" s="1"/>
      <c r="BE100" s="1"/>
      <c r="BF100" s="20" t="s">
        <v>237</v>
      </c>
      <c r="BG100" s="20" t="s">
        <v>342</v>
      </c>
      <c r="BH100" s="20"/>
      <c r="BI100" s="20" t="s">
        <v>343</v>
      </c>
      <c r="BJ100" s="1"/>
      <c r="BK100" s="1"/>
      <c r="BL100" s="20" t="s">
        <v>258</v>
      </c>
      <c r="BM100" s="20" t="s">
        <v>345</v>
      </c>
      <c r="BN100" s="20" t="s">
        <v>346</v>
      </c>
      <c r="BO100" s="20" t="s">
        <v>343</v>
      </c>
      <c r="BP100" s="1"/>
      <c r="BQ100" s="1"/>
      <c r="BR100" s="20" t="s">
        <v>258</v>
      </c>
      <c r="BS100" s="20" t="s">
        <v>342</v>
      </c>
      <c r="BT100" s="20"/>
      <c r="BU100" s="20" t="s">
        <v>343</v>
      </c>
      <c r="BV100" s="1"/>
      <c r="BW100" s="1"/>
      <c r="BX100" s="20" t="s">
        <v>256</v>
      </c>
      <c r="BY100" s="20" t="s">
        <v>345</v>
      </c>
      <c r="BZ100" s="20" t="s">
        <v>346</v>
      </c>
      <c r="CA100" s="20" t="s">
        <v>347</v>
      </c>
      <c r="CB100" s="1">
        <v>41379</v>
      </c>
      <c r="CC100" s="1">
        <v>47223</v>
      </c>
      <c r="CD100" s="20" t="s">
        <v>256</v>
      </c>
      <c r="CE100" s="20" t="s">
        <v>342</v>
      </c>
      <c r="CF100" s="20"/>
      <c r="CG100" s="20" t="s">
        <v>347</v>
      </c>
      <c r="CH100" s="1"/>
      <c r="CI100" s="1"/>
      <c r="CJ100" s="20" t="s">
        <v>256</v>
      </c>
      <c r="CK100" s="20" t="s">
        <v>342</v>
      </c>
      <c r="CL100" s="20"/>
      <c r="CM100" s="20" t="s">
        <v>347</v>
      </c>
      <c r="CN100" s="1"/>
      <c r="CO100" s="1"/>
      <c r="CP100" s="20" t="s">
        <v>256</v>
      </c>
      <c r="CQ100" s="20" t="s">
        <v>342</v>
      </c>
      <c r="CR100" s="20"/>
      <c r="CS100" s="20" t="s">
        <v>347</v>
      </c>
      <c r="CT100" s="1"/>
      <c r="CU100" s="1"/>
      <c r="CV100" s="20" t="s">
        <v>256</v>
      </c>
      <c r="CW100" s="20" t="s">
        <v>342</v>
      </c>
      <c r="CX100" s="20"/>
      <c r="CY100" s="20" t="s">
        <v>347</v>
      </c>
      <c r="CZ100" s="1"/>
      <c r="DA100" s="1"/>
      <c r="DB100" s="20" t="s">
        <v>256</v>
      </c>
      <c r="DC100" s="20" t="s">
        <v>342</v>
      </c>
      <c r="DD100" s="20"/>
      <c r="DE100" s="20" t="s">
        <v>347</v>
      </c>
      <c r="DF100" s="1"/>
      <c r="DG100" s="1"/>
      <c r="DH100" s="20" t="s">
        <v>256</v>
      </c>
      <c r="DI100" s="20" t="s">
        <v>342</v>
      </c>
      <c r="DJ100" s="20"/>
      <c r="DK100" s="20" t="s">
        <v>347</v>
      </c>
      <c r="DL100" s="1"/>
      <c r="DM100" s="1"/>
      <c r="DN100" s="20" t="s">
        <v>256</v>
      </c>
      <c r="DO100" s="20" t="s">
        <v>342</v>
      </c>
      <c r="DP100" s="20"/>
      <c r="DQ100" s="20" t="s">
        <v>347</v>
      </c>
      <c r="DR100" s="1"/>
      <c r="DS100" s="1"/>
      <c r="DT100" s="20" t="s">
        <v>348</v>
      </c>
      <c r="DU100" s="20">
        <v>1</v>
      </c>
      <c r="DV100" s="20" t="s">
        <v>348</v>
      </c>
      <c r="DW100" s="20" t="s">
        <v>349</v>
      </c>
      <c r="DX100" s="20" t="s">
        <v>348</v>
      </c>
      <c r="DY100" s="20" t="s">
        <v>348</v>
      </c>
      <c r="DZ100" s="9">
        <v>0</v>
      </c>
      <c r="EA100" s="20" t="s">
        <v>348</v>
      </c>
      <c r="EB100" s="20" t="s">
        <v>350</v>
      </c>
      <c r="EC100" s="20" t="s">
        <v>328</v>
      </c>
      <c r="ED100" s="20" t="s">
        <v>328</v>
      </c>
      <c r="EE100" s="20"/>
      <c r="EF100" s="20"/>
      <c r="EG100" s="20"/>
    </row>
    <row r="101" spans="1:137" ht="15" customHeight="1" x14ac:dyDescent="0.25">
      <c r="A101" s="26">
        <v>99</v>
      </c>
      <c r="B101" s="27" t="s">
        <v>966</v>
      </c>
      <c r="C101" s="42" t="s">
        <v>967</v>
      </c>
      <c r="D101" s="17" t="s">
        <v>336</v>
      </c>
      <c r="E101" s="18" t="s">
        <v>352</v>
      </c>
      <c r="F101" s="17" t="s">
        <v>338</v>
      </c>
      <c r="G101" s="18" t="s">
        <v>339</v>
      </c>
      <c r="H101" s="17"/>
      <c r="I101" s="17" t="s">
        <v>340</v>
      </c>
      <c r="J101" s="17" t="s">
        <v>341</v>
      </c>
      <c r="K101" s="17"/>
      <c r="L101" s="17"/>
      <c r="M101" s="19">
        <v>652.79999999999995</v>
      </c>
      <c r="N101" s="17" t="s">
        <v>328</v>
      </c>
      <c r="O101" s="17">
        <v>0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20"/>
      <c r="AM101" s="20"/>
      <c r="AN101" s="20" t="s">
        <v>211</v>
      </c>
      <c r="AO101" s="20" t="s">
        <v>342</v>
      </c>
      <c r="AP101" s="20"/>
      <c r="AQ101" s="20" t="s">
        <v>343</v>
      </c>
      <c r="AR101" s="1"/>
      <c r="AS101" s="1"/>
      <c r="AT101" s="20" t="s">
        <v>255</v>
      </c>
      <c r="AU101" s="20" t="s">
        <v>342</v>
      </c>
      <c r="AV101" s="20"/>
      <c r="AW101" s="20" t="s">
        <v>344</v>
      </c>
      <c r="AX101" s="1"/>
      <c r="AY101" s="1"/>
      <c r="AZ101" s="20" t="s">
        <v>257</v>
      </c>
      <c r="BA101" s="20" t="s">
        <v>342</v>
      </c>
      <c r="BB101" s="20"/>
      <c r="BC101" s="20" t="s">
        <v>343</v>
      </c>
      <c r="BD101" s="1"/>
      <c r="BE101" s="1"/>
      <c r="BF101" s="20" t="s">
        <v>237</v>
      </c>
      <c r="BG101" s="20" t="s">
        <v>342</v>
      </c>
      <c r="BH101" s="20"/>
      <c r="BI101" s="20" t="s">
        <v>343</v>
      </c>
      <c r="BJ101" s="1"/>
      <c r="BK101" s="1"/>
      <c r="BL101" s="20" t="s">
        <v>258</v>
      </c>
      <c r="BM101" s="20" t="s">
        <v>345</v>
      </c>
      <c r="BN101" s="20" t="s">
        <v>346</v>
      </c>
      <c r="BO101" s="20" t="s">
        <v>343</v>
      </c>
      <c r="BP101" s="1"/>
      <c r="BQ101" s="1"/>
      <c r="BR101" s="20" t="s">
        <v>258</v>
      </c>
      <c r="BS101" s="20" t="s">
        <v>342</v>
      </c>
      <c r="BT101" s="20"/>
      <c r="BU101" s="20" t="s">
        <v>343</v>
      </c>
      <c r="BV101" s="1"/>
      <c r="BW101" s="1"/>
      <c r="BX101" s="20" t="s">
        <v>256</v>
      </c>
      <c r="BY101" s="20" t="s">
        <v>345</v>
      </c>
      <c r="BZ101" s="20" t="s">
        <v>346</v>
      </c>
      <c r="CA101" s="20" t="s">
        <v>347</v>
      </c>
      <c r="CB101" s="1">
        <v>40840</v>
      </c>
      <c r="CC101" s="1">
        <v>46684</v>
      </c>
      <c r="CD101" s="20" t="s">
        <v>256</v>
      </c>
      <c r="CE101" s="20" t="s">
        <v>342</v>
      </c>
      <c r="CF101" s="20"/>
      <c r="CG101" s="20" t="s">
        <v>347</v>
      </c>
      <c r="CH101" s="1"/>
      <c r="CI101" s="1"/>
      <c r="CJ101" s="20" t="s">
        <v>256</v>
      </c>
      <c r="CK101" s="20" t="s">
        <v>342</v>
      </c>
      <c r="CL101" s="20"/>
      <c r="CM101" s="20" t="s">
        <v>347</v>
      </c>
      <c r="CN101" s="1"/>
      <c r="CO101" s="1"/>
      <c r="CP101" s="20" t="s">
        <v>256</v>
      </c>
      <c r="CQ101" s="20" t="s">
        <v>342</v>
      </c>
      <c r="CR101" s="20"/>
      <c r="CS101" s="20" t="s">
        <v>347</v>
      </c>
      <c r="CT101" s="1"/>
      <c r="CU101" s="1"/>
      <c r="CV101" s="20" t="s">
        <v>256</v>
      </c>
      <c r="CW101" s="20" t="s">
        <v>342</v>
      </c>
      <c r="CX101" s="20"/>
      <c r="CY101" s="20" t="s">
        <v>347</v>
      </c>
      <c r="CZ101" s="1"/>
      <c r="DA101" s="1"/>
      <c r="DB101" s="20" t="s">
        <v>256</v>
      </c>
      <c r="DC101" s="20" t="s">
        <v>342</v>
      </c>
      <c r="DD101" s="20"/>
      <c r="DE101" s="20" t="s">
        <v>347</v>
      </c>
      <c r="DF101" s="1"/>
      <c r="DG101" s="1"/>
      <c r="DH101" s="20" t="s">
        <v>256</v>
      </c>
      <c r="DI101" s="20" t="s">
        <v>342</v>
      </c>
      <c r="DJ101" s="20"/>
      <c r="DK101" s="20" t="s">
        <v>347</v>
      </c>
      <c r="DL101" s="1"/>
      <c r="DM101" s="1"/>
      <c r="DN101" s="20" t="s">
        <v>256</v>
      </c>
      <c r="DO101" s="20" t="s">
        <v>342</v>
      </c>
      <c r="DP101" s="20"/>
      <c r="DQ101" s="20" t="s">
        <v>347</v>
      </c>
      <c r="DR101" s="1"/>
      <c r="DS101" s="1"/>
      <c r="DT101" s="20" t="s">
        <v>348</v>
      </c>
      <c r="DU101" s="20">
        <v>1</v>
      </c>
      <c r="DV101" s="20" t="s">
        <v>348</v>
      </c>
      <c r="DW101" s="20" t="s">
        <v>349</v>
      </c>
      <c r="DX101" s="20" t="s">
        <v>348</v>
      </c>
      <c r="DY101" s="20" t="s">
        <v>348</v>
      </c>
      <c r="DZ101" s="9">
        <v>0</v>
      </c>
      <c r="EA101" s="20" t="s">
        <v>348</v>
      </c>
      <c r="EB101" s="20" t="s">
        <v>350</v>
      </c>
      <c r="EC101" s="20" t="s">
        <v>328</v>
      </c>
      <c r="ED101" s="20" t="s">
        <v>328</v>
      </c>
      <c r="EE101" s="20"/>
      <c r="EF101" s="20"/>
      <c r="EG101" s="20"/>
    </row>
    <row r="102" spans="1:137" ht="15" customHeight="1" x14ac:dyDescent="0.25">
      <c r="A102" s="26">
        <v>100</v>
      </c>
      <c r="B102" s="27" t="s">
        <v>971</v>
      </c>
      <c r="C102" s="42" t="s">
        <v>972</v>
      </c>
      <c r="D102" s="17" t="s">
        <v>336</v>
      </c>
      <c r="E102" s="18" t="s">
        <v>352</v>
      </c>
      <c r="F102" s="17" t="s">
        <v>338</v>
      </c>
      <c r="G102" s="18" t="s">
        <v>339</v>
      </c>
      <c r="H102" s="17"/>
      <c r="I102" s="17" t="s">
        <v>340</v>
      </c>
      <c r="J102" s="17" t="s">
        <v>369</v>
      </c>
      <c r="K102" s="17"/>
      <c r="L102" s="17"/>
      <c r="M102" s="19">
        <v>42.5</v>
      </c>
      <c r="N102" s="17" t="s">
        <v>328</v>
      </c>
      <c r="O102" s="17">
        <v>0</v>
      </c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20"/>
      <c r="AM102" s="20"/>
      <c r="AN102" s="20" t="s">
        <v>211</v>
      </c>
      <c r="AO102" s="20" t="s">
        <v>342</v>
      </c>
      <c r="AP102" s="20"/>
      <c r="AQ102" s="20" t="s">
        <v>343</v>
      </c>
      <c r="AR102" s="1"/>
      <c r="AS102" s="1"/>
      <c r="AT102" s="20" t="s">
        <v>255</v>
      </c>
      <c r="AU102" s="20" t="s">
        <v>342</v>
      </c>
      <c r="AV102" s="20"/>
      <c r="AW102" s="20" t="s">
        <v>344</v>
      </c>
      <c r="AX102" s="1"/>
      <c r="AY102" s="1"/>
      <c r="AZ102" s="20" t="s">
        <v>257</v>
      </c>
      <c r="BA102" s="20" t="s">
        <v>342</v>
      </c>
      <c r="BB102" s="20"/>
      <c r="BC102" s="20" t="s">
        <v>343</v>
      </c>
      <c r="BD102" s="1"/>
      <c r="BE102" s="1"/>
      <c r="BF102" s="20" t="s">
        <v>237</v>
      </c>
      <c r="BG102" s="20" t="s">
        <v>342</v>
      </c>
      <c r="BH102" s="20"/>
      <c r="BI102" s="20" t="s">
        <v>343</v>
      </c>
      <c r="BJ102" s="1"/>
      <c r="BK102" s="1"/>
      <c r="BL102" s="20" t="s">
        <v>258</v>
      </c>
      <c r="BM102" s="20" t="s">
        <v>345</v>
      </c>
      <c r="BN102" s="20" t="s">
        <v>346</v>
      </c>
      <c r="BO102" s="20" t="s">
        <v>343</v>
      </c>
      <c r="BP102" s="1">
        <v>41925</v>
      </c>
      <c r="BQ102" s="1">
        <v>43922</v>
      </c>
      <c r="BR102" s="20" t="s">
        <v>258</v>
      </c>
      <c r="BS102" s="20" t="s">
        <v>342</v>
      </c>
      <c r="BT102" s="20"/>
      <c r="BU102" s="20" t="s">
        <v>343</v>
      </c>
      <c r="BV102" s="1"/>
      <c r="BW102" s="1"/>
      <c r="BX102" s="20" t="s">
        <v>256</v>
      </c>
      <c r="BY102" s="20" t="s">
        <v>345</v>
      </c>
      <c r="BZ102" s="20" t="s">
        <v>346</v>
      </c>
      <c r="CA102" s="20" t="s">
        <v>347</v>
      </c>
      <c r="CB102" s="1">
        <v>41408</v>
      </c>
      <c r="CC102" s="1">
        <v>47252</v>
      </c>
      <c r="CD102" s="20" t="s">
        <v>256</v>
      </c>
      <c r="CE102" s="20" t="s">
        <v>342</v>
      </c>
      <c r="CF102" s="20"/>
      <c r="CG102" s="20" t="s">
        <v>347</v>
      </c>
      <c r="CH102" s="1"/>
      <c r="CI102" s="1"/>
      <c r="CJ102" s="20" t="s">
        <v>256</v>
      </c>
      <c r="CK102" s="20" t="s">
        <v>342</v>
      </c>
      <c r="CL102" s="20"/>
      <c r="CM102" s="20" t="s">
        <v>347</v>
      </c>
      <c r="CN102" s="1"/>
      <c r="CO102" s="1"/>
      <c r="CP102" s="20" t="s">
        <v>256</v>
      </c>
      <c r="CQ102" s="20" t="s">
        <v>342</v>
      </c>
      <c r="CR102" s="20"/>
      <c r="CS102" s="20" t="s">
        <v>347</v>
      </c>
      <c r="CT102" s="1"/>
      <c r="CU102" s="1"/>
      <c r="CV102" s="20" t="s">
        <v>256</v>
      </c>
      <c r="CW102" s="20" t="s">
        <v>342</v>
      </c>
      <c r="CX102" s="20"/>
      <c r="CY102" s="20" t="s">
        <v>347</v>
      </c>
      <c r="CZ102" s="1"/>
      <c r="DA102" s="1"/>
      <c r="DB102" s="20" t="s">
        <v>256</v>
      </c>
      <c r="DC102" s="20" t="s">
        <v>342</v>
      </c>
      <c r="DD102" s="20"/>
      <c r="DE102" s="20" t="s">
        <v>347</v>
      </c>
      <c r="DF102" s="1"/>
      <c r="DG102" s="1"/>
      <c r="DH102" s="20" t="s">
        <v>256</v>
      </c>
      <c r="DI102" s="20" t="s">
        <v>342</v>
      </c>
      <c r="DJ102" s="20"/>
      <c r="DK102" s="20" t="s">
        <v>347</v>
      </c>
      <c r="DL102" s="1"/>
      <c r="DM102" s="1"/>
      <c r="DN102" s="20" t="s">
        <v>256</v>
      </c>
      <c r="DO102" s="20" t="s">
        <v>342</v>
      </c>
      <c r="DP102" s="20"/>
      <c r="DQ102" s="20" t="s">
        <v>347</v>
      </c>
      <c r="DR102" s="1"/>
      <c r="DS102" s="1"/>
      <c r="DT102" s="20" t="s">
        <v>348</v>
      </c>
      <c r="DU102" s="20">
        <v>1</v>
      </c>
      <c r="DV102" s="20" t="s">
        <v>348</v>
      </c>
      <c r="DW102" s="20" t="s">
        <v>349</v>
      </c>
      <c r="DX102" s="20" t="s">
        <v>348</v>
      </c>
      <c r="DY102" s="20" t="s">
        <v>348</v>
      </c>
      <c r="DZ102" s="9">
        <v>0</v>
      </c>
      <c r="EA102" s="20" t="s">
        <v>348</v>
      </c>
      <c r="EB102" s="20" t="s">
        <v>350</v>
      </c>
      <c r="EC102" s="20" t="s">
        <v>328</v>
      </c>
      <c r="ED102" s="20" t="s">
        <v>351</v>
      </c>
      <c r="EE102" s="20"/>
      <c r="EF102" s="20"/>
      <c r="EG102" s="20"/>
    </row>
    <row r="103" spans="1:137" ht="15" customHeight="1" x14ac:dyDescent="0.25">
      <c r="A103" s="26">
        <v>101</v>
      </c>
      <c r="B103" s="27" t="s">
        <v>976</v>
      </c>
      <c r="C103" s="42" t="s">
        <v>977</v>
      </c>
      <c r="D103" s="17" t="s">
        <v>336</v>
      </c>
      <c r="E103" s="18" t="s">
        <v>352</v>
      </c>
      <c r="F103" s="17" t="s">
        <v>338</v>
      </c>
      <c r="G103" s="18" t="s">
        <v>339</v>
      </c>
      <c r="H103" s="17"/>
      <c r="I103" s="17" t="s">
        <v>340</v>
      </c>
      <c r="J103" s="17" t="s">
        <v>341</v>
      </c>
      <c r="K103" s="17"/>
      <c r="L103" s="17"/>
      <c r="M103" s="19">
        <v>0</v>
      </c>
      <c r="N103" s="17" t="s">
        <v>328</v>
      </c>
      <c r="O103" s="17">
        <v>0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20"/>
      <c r="AM103" s="20"/>
      <c r="AN103" s="20" t="s">
        <v>211</v>
      </c>
      <c r="AO103" s="20" t="s">
        <v>342</v>
      </c>
      <c r="AP103" s="20"/>
      <c r="AQ103" s="20" t="s">
        <v>343</v>
      </c>
      <c r="AR103" s="1"/>
      <c r="AS103" s="1"/>
      <c r="AT103" s="20" t="s">
        <v>255</v>
      </c>
      <c r="AU103" s="20" t="s">
        <v>342</v>
      </c>
      <c r="AV103" s="20"/>
      <c r="AW103" s="20" t="s">
        <v>344</v>
      </c>
      <c r="AX103" s="1"/>
      <c r="AY103" s="1"/>
      <c r="AZ103" s="20" t="s">
        <v>257</v>
      </c>
      <c r="BA103" s="20" t="s">
        <v>342</v>
      </c>
      <c r="BB103" s="20"/>
      <c r="BC103" s="20" t="s">
        <v>343</v>
      </c>
      <c r="BD103" s="1"/>
      <c r="BE103" s="1"/>
      <c r="BF103" s="20" t="s">
        <v>237</v>
      </c>
      <c r="BG103" s="20" t="s">
        <v>342</v>
      </c>
      <c r="BH103" s="20"/>
      <c r="BI103" s="20" t="s">
        <v>343</v>
      </c>
      <c r="BJ103" s="1"/>
      <c r="BK103" s="1"/>
      <c r="BL103" s="20" t="s">
        <v>258</v>
      </c>
      <c r="BM103" s="20" t="s">
        <v>353</v>
      </c>
      <c r="BN103" s="20"/>
      <c r="BO103" s="20" t="s">
        <v>343</v>
      </c>
      <c r="BP103" s="1"/>
      <c r="BQ103" s="1"/>
      <c r="BR103" s="20" t="s">
        <v>258</v>
      </c>
      <c r="BS103" s="20" t="s">
        <v>342</v>
      </c>
      <c r="BT103" s="20"/>
      <c r="BU103" s="20" t="s">
        <v>343</v>
      </c>
      <c r="BV103" s="1"/>
      <c r="BW103" s="1"/>
      <c r="BX103" s="20" t="s">
        <v>256</v>
      </c>
      <c r="BY103" s="20" t="s">
        <v>345</v>
      </c>
      <c r="BZ103" s="20" t="s">
        <v>346</v>
      </c>
      <c r="CA103" s="20" t="s">
        <v>347</v>
      </c>
      <c r="CB103" s="1">
        <v>41408</v>
      </c>
      <c r="CC103" s="1">
        <v>47252</v>
      </c>
      <c r="CD103" s="20" t="s">
        <v>256</v>
      </c>
      <c r="CE103" s="20" t="s">
        <v>342</v>
      </c>
      <c r="CF103" s="20"/>
      <c r="CG103" s="20" t="s">
        <v>347</v>
      </c>
      <c r="CH103" s="1"/>
      <c r="CI103" s="1"/>
      <c r="CJ103" s="20" t="s">
        <v>256</v>
      </c>
      <c r="CK103" s="20" t="s">
        <v>342</v>
      </c>
      <c r="CL103" s="20"/>
      <c r="CM103" s="20" t="s">
        <v>347</v>
      </c>
      <c r="CN103" s="1"/>
      <c r="CO103" s="1"/>
      <c r="CP103" s="20" t="s">
        <v>256</v>
      </c>
      <c r="CQ103" s="20" t="s">
        <v>342</v>
      </c>
      <c r="CR103" s="20"/>
      <c r="CS103" s="20" t="s">
        <v>347</v>
      </c>
      <c r="CT103" s="1"/>
      <c r="CU103" s="1"/>
      <c r="CV103" s="20" t="s">
        <v>256</v>
      </c>
      <c r="CW103" s="20" t="s">
        <v>342</v>
      </c>
      <c r="CX103" s="20"/>
      <c r="CY103" s="20" t="s">
        <v>347</v>
      </c>
      <c r="CZ103" s="1"/>
      <c r="DA103" s="1"/>
      <c r="DB103" s="20" t="s">
        <v>256</v>
      </c>
      <c r="DC103" s="20" t="s">
        <v>342</v>
      </c>
      <c r="DD103" s="20"/>
      <c r="DE103" s="20" t="s">
        <v>347</v>
      </c>
      <c r="DF103" s="1"/>
      <c r="DG103" s="1"/>
      <c r="DH103" s="20" t="s">
        <v>256</v>
      </c>
      <c r="DI103" s="20" t="s">
        <v>342</v>
      </c>
      <c r="DJ103" s="20"/>
      <c r="DK103" s="20" t="s">
        <v>347</v>
      </c>
      <c r="DL103" s="1"/>
      <c r="DM103" s="1"/>
      <c r="DN103" s="20" t="s">
        <v>256</v>
      </c>
      <c r="DO103" s="20" t="s">
        <v>342</v>
      </c>
      <c r="DP103" s="20"/>
      <c r="DQ103" s="20" t="s">
        <v>347</v>
      </c>
      <c r="DR103" s="1"/>
      <c r="DS103" s="1"/>
      <c r="DT103" s="20" t="s">
        <v>348</v>
      </c>
      <c r="DU103" s="20">
        <v>1</v>
      </c>
      <c r="DV103" s="20" t="s">
        <v>348</v>
      </c>
      <c r="DW103" s="20" t="s">
        <v>349</v>
      </c>
      <c r="DX103" s="20" t="s">
        <v>348</v>
      </c>
      <c r="DY103" s="20" t="s">
        <v>348</v>
      </c>
      <c r="DZ103" s="9">
        <v>0</v>
      </c>
      <c r="EA103" s="20" t="s">
        <v>348</v>
      </c>
      <c r="EB103" s="20" t="s">
        <v>350</v>
      </c>
      <c r="EC103" s="20" t="s">
        <v>328</v>
      </c>
      <c r="ED103" s="20" t="s">
        <v>351</v>
      </c>
      <c r="EE103" s="20"/>
      <c r="EF103" s="20"/>
      <c r="EG103" s="20"/>
    </row>
    <row r="104" spans="1:137" ht="15" customHeight="1" x14ac:dyDescent="0.25">
      <c r="A104" s="26">
        <v>102</v>
      </c>
      <c r="B104" s="27" t="s">
        <v>981</v>
      </c>
      <c r="C104" s="42" t="s">
        <v>982</v>
      </c>
      <c r="D104" s="17" t="s">
        <v>336</v>
      </c>
      <c r="E104" s="18" t="s">
        <v>352</v>
      </c>
      <c r="F104" s="17" t="s">
        <v>338</v>
      </c>
      <c r="G104" s="18" t="s">
        <v>339</v>
      </c>
      <c r="H104" s="17"/>
      <c r="I104" s="17" t="s">
        <v>340</v>
      </c>
      <c r="J104" s="17" t="s">
        <v>341</v>
      </c>
      <c r="K104" s="17"/>
      <c r="L104" s="17"/>
      <c r="M104" s="19">
        <v>42.3</v>
      </c>
      <c r="N104" s="17" t="s">
        <v>328</v>
      </c>
      <c r="O104" s="17">
        <v>0</v>
      </c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20"/>
      <c r="AM104" s="20"/>
      <c r="AN104" s="20" t="s">
        <v>211</v>
      </c>
      <c r="AO104" s="20" t="s">
        <v>342</v>
      </c>
      <c r="AP104" s="20"/>
      <c r="AQ104" s="20" t="s">
        <v>343</v>
      </c>
      <c r="AR104" s="1"/>
      <c r="AS104" s="1"/>
      <c r="AT104" s="20" t="s">
        <v>255</v>
      </c>
      <c r="AU104" s="20" t="s">
        <v>342</v>
      </c>
      <c r="AV104" s="20"/>
      <c r="AW104" s="20" t="s">
        <v>344</v>
      </c>
      <c r="AX104" s="1"/>
      <c r="AY104" s="1"/>
      <c r="AZ104" s="20" t="s">
        <v>257</v>
      </c>
      <c r="BA104" s="20" t="s">
        <v>342</v>
      </c>
      <c r="BB104" s="20"/>
      <c r="BC104" s="20" t="s">
        <v>343</v>
      </c>
      <c r="BD104" s="1"/>
      <c r="BE104" s="1"/>
      <c r="BF104" s="20" t="s">
        <v>237</v>
      </c>
      <c r="BG104" s="20" t="s">
        <v>342</v>
      </c>
      <c r="BH104" s="20"/>
      <c r="BI104" s="20" t="s">
        <v>343</v>
      </c>
      <c r="BJ104" s="1"/>
      <c r="BK104" s="1"/>
      <c r="BL104" s="20" t="s">
        <v>258</v>
      </c>
      <c r="BM104" s="20" t="s">
        <v>345</v>
      </c>
      <c r="BN104" s="20" t="s">
        <v>346</v>
      </c>
      <c r="BO104" s="20" t="s">
        <v>343</v>
      </c>
      <c r="BP104" s="1">
        <v>41507</v>
      </c>
      <c r="BQ104" s="1">
        <v>42889</v>
      </c>
      <c r="BR104" s="20" t="s">
        <v>258</v>
      </c>
      <c r="BS104" s="20" t="s">
        <v>342</v>
      </c>
      <c r="BT104" s="20"/>
      <c r="BU104" s="20" t="s">
        <v>343</v>
      </c>
      <c r="BV104" s="1"/>
      <c r="BW104" s="1"/>
      <c r="BX104" s="20" t="s">
        <v>256</v>
      </c>
      <c r="BY104" s="20" t="s">
        <v>345</v>
      </c>
      <c r="BZ104" s="20" t="s">
        <v>346</v>
      </c>
      <c r="CA104" s="20" t="s">
        <v>347</v>
      </c>
      <c r="CB104" s="1"/>
      <c r="CC104" s="1"/>
      <c r="CD104" s="20" t="s">
        <v>256</v>
      </c>
      <c r="CE104" s="20" t="s">
        <v>342</v>
      </c>
      <c r="CF104" s="20"/>
      <c r="CG104" s="20" t="s">
        <v>347</v>
      </c>
      <c r="CH104" s="1"/>
      <c r="CI104" s="1"/>
      <c r="CJ104" s="20" t="s">
        <v>256</v>
      </c>
      <c r="CK104" s="20" t="s">
        <v>342</v>
      </c>
      <c r="CL104" s="20"/>
      <c r="CM104" s="20" t="s">
        <v>347</v>
      </c>
      <c r="CN104" s="1"/>
      <c r="CO104" s="1"/>
      <c r="CP104" s="20" t="s">
        <v>256</v>
      </c>
      <c r="CQ104" s="20" t="s">
        <v>342</v>
      </c>
      <c r="CR104" s="20"/>
      <c r="CS104" s="20" t="s">
        <v>347</v>
      </c>
      <c r="CT104" s="1"/>
      <c r="CU104" s="1"/>
      <c r="CV104" s="20" t="s">
        <v>256</v>
      </c>
      <c r="CW104" s="20" t="s">
        <v>342</v>
      </c>
      <c r="CX104" s="20"/>
      <c r="CY104" s="20" t="s">
        <v>347</v>
      </c>
      <c r="CZ104" s="1"/>
      <c r="DA104" s="1"/>
      <c r="DB104" s="20" t="s">
        <v>256</v>
      </c>
      <c r="DC104" s="20" t="s">
        <v>342</v>
      </c>
      <c r="DD104" s="20"/>
      <c r="DE104" s="20" t="s">
        <v>347</v>
      </c>
      <c r="DF104" s="1"/>
      <c r="DG104" s="1"/>
      <c r="DH104" s="20" t="s">
        <v>256</v>
      </c>
      <c r="DI104" s="20" t="s">
        <v>342</v>
      </c>
      <c r="DJ104" s="20"/>
      <c r="DK104" s="20" t="s">
        <v>347</v>
      </c>
      <c r="DL104" s="1"/>
      <c r="DM104" s="1"/>
      <c r="DN104" s="20" t="s">
        <v>256</v>
      </c>
      <c r="DO104" s="20" t="s">
        <v>342</v>
      </c>
      <c r="DP104" s="20"/>
      <c r="DQ104" s="20" t="s">
        <v>347</v>
      </c>
      <c r="DR104" s="1"/>
      <c r="DS104" s="1"/>
      <c r="DT104" s="20" t="s">
        <v>348</v>
      </c>
      <c r="DU104" s="20">
        <v>1</v>
      </c>
      <c r="DV104" s="20" t="s">
        <v>348</v>
      </c>
      <c r="DW104" s="20" t="s">
        <v>349</v>
      </c>
      <c r="DX104" s="20" t="s">
        <v>348</v>
      </c>
      <c r="DY104" s="20" t="s">
        <v>348</v>
      </c>
      <c r="DZ104" s="9">
        <v>0</v>
      </c>
      <c r="EA104" s="20" t="s">
        <v>348</v>
      </c>
      <c r="EB104" s="20" t="s">
        <v>350</v>
      </c>
      <c r="EC104" s="20" t="s">
        <v>328</v>
      </c>
      <c r="ED104" s="20" t="s">
        <v>351</v>
      </c>
      <c r="EE104" s="20"/>
      <c r="EF104" s="20"/>
      <c r="EG104" s="20"/>
    </row>
    <row r="105" spans="1:137" ht="15" customHeight="1" x14ac:dyDescent="0.25">
      <c r="A105" s="26">
        <v>103</v>
      </c>
      <c r="B105" s="27" t="s">
        <v>986</v>
      </c>
      <c r="C105" s="42" t="s">
        <v>987</v>
      </c>
      <c r="D105" s="17" t="s">
        <v>336</v>
      </c>
      <c r="E105" s="18" t="s">
        <v>352</v>
      </c>
      <c r="F105" s="17" t="s">
        <v>338</v>
      </c>
      <c r="G105" s="18" t="s">
        <v>339</v>
      </c>
      <c r="H105" s="17"/>
      <c r="I105" s="17" t="s">
        <v>340</v>
      </c>
      <c r="J105" s="17" t="s">
        <v>341</v>
      </c>
      <c r="K105" s="17"/>
      <c r="L105" s="17"/>
      <c r="M105" s="19">
        <v>178.9</v>
      </c>
      <c r="N105" s="17" t="s">
        <v>328</v>
      </c>
      <c r="O105" s="17">
        <v>0</v>
      </c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20"/>
      <c r="AM105" s="20"/>
      <c r="AN105" s="20" t="s">
        <v>211</v>
      </c>
      <c r="AO105" s="20" t="s">
        <v>342</v>
      </c>
      <c r="AP105" s="20"/>
      <c r="AQ105" s="20" t="s">
        <v>343</v>
      </c>
      <c r="AR105" s="1"/>
      <c r="AS105" s="1"/>
      <c r="AT105" s="20" t="s">
        <v>255</v>
      </c>
      <c r="AU105" s="20" t="s">
        <v>342</v>
      </c>
      <c r="AV105" s="20"/>
      <c r="AW105" s="20" t="s">
        <v>344</v>
      </c>
      <c r="AX105" s="1"/>
      <c r="AY105" s="1"/>
      <c r="AZ105" s="20" t="s">
        <v>257</v>
      </c>
      <c r="BA105" s="20" t="s">
        <v>342</v>
      </c>
      <c r="BB105" s="20"/>
      <c r="BC105" s="20" t="s">
        <v>343</v>
      </c>
      <c r="BD105" s="1"/>
      <c r="BE105" s="1"/>
      <c r="BF105" s="20" t="s">
        <v>237</v>
      </c>
      <c r="BG105" s="20" t="s">
        <v>342</v>
      </c>
      <c r="BH105" s="20"/>
      <c r="BI105" s="20" t="s">
        <v>343</v>
      </c>
      <c r="BJ105" s="1"/>
      <c r="BK105" s="1"/>
      <c r="BL105" s="20" t="s">
        <v>258</v>
      </c>
      <c r="BM105" s="20" t="s">
        <v>345</v>
      </c>
      <c r="BN105" s="20" t="s">
        <v>346</v>
      </c>
      <c r="BO105" s="20" t="s">
        <v>343</v>
      </c>
      <c r="BP105" s="1">
        <v>42019</v>
      </c>
      <c r="BQ105" s="1">
        <v>44140</v>
      </c>
      <c r="BR105" s="20" t="s">
        <v>258</v>
      </c>
      <c r="BS105" s="20" t="s">
        <v>342</v>
      </c>
      <c r="BT105" s="20"/>
      <c r="BU105" s="20" t="s">
        <v>343</v>
      </c>
      <c r="BV105" s="1"/>
      <c r="BW105" s="1"/>
      <c r="BX105" s="20" t="s">
        <v>256</v>
      </c>
      <c r="BY105" s="20" t="s">
        <v>345</v>
      </c>
      <c r="BZ105" s="20" t="s">
        <v>346</v>
      </c>
      <c r="CA105" s="20" t="s">
        <v>347</v>
      </c>
      <c r="CB105" s="1">
        <v>41379</v>
      </c>
      <c r="CC105" s="1">
        <v>47223</v>
      </c>
      <c r="CD105" s="20" t="s">
        <v>256</v>
      </c>
      <c r="CE105" s="20" t="s">
        <v>342</v>
      </c>
      <c r="CF105" s="20"/>
      <c r="CG105" s="20" t="s">
        <v>347</v>
      </c>
      <c r="CH105" s="1"/>
      <c r="CI105" s="1"/>
      <c r="CJ105" s="20" t="s">
        <v>256</v>
      </c>
      <c r="CK105" s="20" t="s">
        <v>342</v>
      </c>
      <c r="CL105" s="20"/>
      <c r="CM105" s="20" t="s">
        <v>347</v>
      </c>
      <c r="CN105" s="1"/>
      <c r="CO105" s="1"/>
      <c r="CP105" s="20" t="s">
        <v>256</v>
      </c>
      <c r="CQ105" s="20" t="s">
        <v>342</v>
      </c>
      <c r="CR105" s="20"/>
      <c r="CS105" s="20" t="s">
        <v>347</v>
      </c>
      <c r="CT105" s="1"/>
      <c r="CU105" s="1"/>
      <c r="CV105" s="20" t="s">
        <v>256</v>
      </c>
      <c r="CW105" s="20" t="s">
        <v>342</v>
      </c>
      <c r="CX105" s="20"/>
      <c r="CY105" s="20" t="s">
        <v>347</v>
      </c>
      <c r="CZ105" s="1"/>
      <c r="DA105" s="1"/>
      <c r="DB105" s="20" t="s">
        <v>256</v>
      </c>
      <c r="DC105" s="20" t="s">
        <v>342</v>
      </c>
      <c r="DD105" s="20"/>
      <c r="DE105" s="20" t="s">
        <v>347</v>
      </c>
      <c r="DF105" s="1"/>
      <c r="DG105" s="1"/>
      <c r="DH105" s="20" t="s">
        <v>256</v>
      </c>
      <c r="DI105" s="20" t="s">
        <v>342</v>
      </c>
      <c r="DJ105" s="20"/>
      <c r="DK105" s="20" t="s">
        <v>347</v>
      </c>
      <c r="DL105" s="1"/>
      <c r="DM105" s="1"/>
      <c r="DN105" s="20" t="s">
        <v>256</v>
      </c>
      <c r="DO105" s="20" t="s">
        <v>342</v>
      </c>
      <c r="DP105" s="20"/>
      <c r="DQ105" s="20" t="s">
        <v>347</v>
      </c>
      <c r="DR105" s="1"/>
      <c r="DS105" s="1"/>
      <c r="DT105" s="20" t="s">
        <v>348</v>
      </c>
      <c r="DU105" s="20">
        <v>1</v>
      </c>
      <c r="DV105" s="20" t="s">
        <v>348</v>
      </c>
      <c r="DW105" s="20" t="s">
        <v>349</v>
      </c>
      <c r="DX105" s="20" t="s">
        <v>348</v>
      </c>
      <c r="DY105" s="20" t="s">
        <v>348</v>
      </c>
      <c r="DZ105" s="9">
        <v>0</v>
      </c>
      <c r="EA105" s="20" t="s">
        <v>348</v>
      </c>
      <c r="EB105" s="20" t="s">
        <v>350</v>
      </c>
      <c r="EC105" s="20" t="s">
        <v>328</v>
      </c>
      <c r="ED105" s="20" t="s">
        <v>351</v>
      </c>
      <c r="EE105" s="20"/>
      <c r="EF105" s="20"/>
      <c r="EG105" s="20"/>
    </row>
    <row r="106" spans="1:137" ht="15" customHeight="1" x14ac:dyDescent="0.25">
      <c r="A106" s="26">
        <v>104</v>
      </c>
      <c r="B106" s="27" t="s">
        <v>991</v>
      </c>
      <c r="C106" s="42" t="s">
        <v>992</v>
      </c>
      <c r="D106" s="17" t="s">
        <v>336</v>
      </c>
      <c r="E106" s="18" t="s">
        <v>352</v>
      </c>
      <c r="F106" s="17" t="s">
        <v>338</v>
      </c>
      <c r="G106" s="18" t="s">
        <v>339</v>
      </c>
      <c r="H106" s="17"/>
      <c r="I106" s="17" t="s">
        <v>340</v>
      </c>
      <c r="J106" s="17" t="s">
        <v>341</v>
      </c>
      <c r="K106" s="17"/>
      <c r="L106" s="17"/>
      <c r="M106" s="19">
        <v>0</v>
      </c>
      <c r="N106" s="17" t="s">
        <v>328</v>
      </c>
      <c r="O106" s="17">
        <v>0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20"/>
      <c r="AM106" s="20"/>
      <c r="AN106" s="20" t="s">
        <v>211</v>
      </c>
      <c r="AO106" s="20" t="s">
        <v>342</v>
      </c>
      <c r="AP106" s="20"/>
      <c r="AQ106" s="20" t="s">
        <v>343</v>
      </c>
      <c r="AR106" s="1"/>
      <c r="AS106" s="1"/>
      <c r="AT106" s="20" t="s">
        <v>255</v>
      </c>
      <c r="AU106" s="20" t="s">
        <v>342</v>
      </c>
      <c r="AV106" s="20"/>
      <c r="AW106" s="20" t="s">
        <v>344</v>
      </c>
      <c r="AX106" s="1"/>
      <c r="AY106" s="1"/>
      <c r="AZ106" s="20" t="s">
        <v>257</v>
      </c>
      <c r="BA106" s="20" t="s">
        <v>342</v>
      </c>
      <c r="BB106" s="20"/>
      <c r="BC106" s="20" t="s">
        <v>343</v>
      </c>
      <c r="BD106" s="1"/>
      <c r="BE106" s="1"/>
      <c r="BF106" s="20" t="s">
        <v>237</v>
      </c>
      <c r="BG106" s="20" t="s">
        <v>342</v>
      </c>
      <c r="BH106" s="20"/>
      <c r="BI106" s="20" t="s">
        <v>343</v>
      </c>
      <c r="BJ106" s="1"/>
      <c r="BK106" s="1"/>
      <c r="BL106" s="20" t="s">
        <v>258</v>
      </c>
      <c r="BM106" s="20" t="s">
        <v>353</v>
      </c>
      <c r="BN106" s="20"/>
      <c r="BO106" s="20" t="s">
        <v>343</v>
      </c>
      <c r="BP106" s="1"/>
      <c r="BQ106" s="1"/>
      <c r="BR106" s="20" t="s">
        <v>258</v>
      </c>
      <c r="BS106" s="20" t="s">
        <v>342</v>
      </c>
      <c r="BT106" s="20"/>
      <c r="BU106" s="20" t="s">
        <v>343</v>
      </c>
      <c r="BV106" s="1"/>
      <c r="BW106" s="1"/>
      <c r="BX106" s="20" t="s">
        <v>256</v>
      </c>
      <c r="BY106" s="20" t="s">
        <v>345</v>
      </c>
      <c r="BZ106" s="20" t="s">
        <v>346</v>
      </c>
      <c r="CA106" s="20" t="s">
        <v>347</v>
      </c>
      <c r="CB106" s="1">
        <v>41408</v>
      </c>
      <c r="CC106" s="1">
        <v>47252</v>
      </c>
      <c r="CD106" s="20" t="s">
        <v>256</v>
      </c>
      <c r="CE106" s="20" t="s">
        <v>342</v>
      </c>
      <c r="CF106" s="20"/>
      <c r="CG106" s="20" t="s">
        <v>347</v>
      </c>
      <c r="CH106" s="1"/>
      <c r="CI106" s="1"/>
      <c r="CJ106" s="20" t="s">
        <v>256</v>
      </c>
      <c r="CK106" s="20" t="s">
        <v>342</v>
      </c>
      <c r="CL106" s="20"/>
      <c r="CM106" s="20" t="s">
        <v>347</v>
      </c>
      <c r="CN106" s="1"/>
      <c r="CO106" s="1"/>
      <c r="CP106" s="20" t="s">
        <v>256</v>
      </c>
      <c r="CQ106" s="20" t="s">
        <v>342</v>
      </c>
      <c r="CR106" s="20"/>
      <c r="CS106" s="20" t="s">
        <v>347</v>
      </c>
      <c r="CT106" s="1"/>
      <c r="CU106" s="1"/>
      <c r="CV106" s="20" t="s">
        <v>256</v>
      </c>
      <c r="CW106" s="20" t="s">
        <v>342</v>
      </c>
      <c r="CX106" s="20"/>
      <c r="CY106" s="20" t="s">
        <v>347</v>
      </c>
      <c r="CZ106" s="1"/>
      <c r="DA106" s="1"/>
      <c r="DB106" s="20" t="s">
        <v>256</v>
      </c>
      <c r="DC106" s="20" t="s">
        <v>342</v>
      </c>
      <c r="DD106" s="20"/>
      <c r="DE106" s="20" t="s">
        <v>347</v>
      </c>
      <c r="DF106" s="1"/>
      <c r="DG106" s="1"/>
      <c r="DH106" s="20" t="s">
        <v>256</v>
      </c>
      <c r="DI106" s="20" t="s">
        <v>342</v>
      </c>
      <c r="DJ106" s="20"/>
      <c r="DK106" s="20" t="s">
        <v>347</v>
      </c>
      <c r="DL106" s="1"/>
      <c r="DM106" s="1"/>
      <c r="DN106" s="20" t="s">
        <v>256</v>
      </c>
      <c r="DO106" s="20" t="s">
        <v>342</v>
      </c>
      <c r="DP106" s="20"/>
      <c r="DQ106" s="20" t="s">
        <v>347</v>
      </c>
      <c r="DR106" s="1"/>
      <c r="DS106" s="1"/>
      <c r="DT106" s="20" t="s">
        <v>348</v>
      </c>
      <c r="DU106" s="20">
        <v>1</v>
      </c>
      <c r="DV106" s="20" t="s">
        <v>348</v>
      </c>
      <c r="DW106" s="20" t="s">
        <v>349</v>
      </c>
      <c r="DX106" s="20" t="s">
        <v>348</v>
      </c>
      <c r="DY106" s="20" t="s">
        <v>348</v>
      </c>
      <c r="DZ106" s="9">
        <v>0</v>
      </c>
      <c r="EA106" s="20" t="s">
        <v>348</v>
      </c>
      <c r="EB106" s="20" t="s">
        <v>350</v>
      </c>
      <c r="EC106" s="20" t="s">
        <v>328</v>
      </c>
      <c r="ED106" s="20" t="s">
        <v>351</v>
      </c>
      <c r="EE106" s="20"/>
      <c r="EF106" s="20"/>
      <c r="EG106" s="20"/>
    </row>
    <row r="107" spans="1:137" ht="15" customHeight="1" x14ac:dyDescent="0.25">
      <c r="A107" s="26">
        <v>105</v>
      </c>
      <c r="B107" s="27" t="s">
        <v>996</v>
      </c>
      <c r="C107" s="42" t="s">
        <v>997</v>
      </c>
      <c r="D107" s="17" t="s">
        <v>362</v>
      </c>
      <c r="E107" s="18" t="s">
        <v>352</v>
      </c>
      <c r="F107" s="17" t="s">
        <v>417</v>
      </c>
      <c r="G107" s="18" t="s">
        <v>416</v>
      </c>
      <c r="H107" s="17"/>
      <c r="I107" s="17" t="s">
        <v>356</v>
      </c>
      <c r="J107" s="17" t="s">
        <v>368</v>
      </c>
      <c r="K107" s="17"/>
      <c r="L107" s="17"/>
      <c r="M107" s="19">
        <v>16</v>
      </c>
      <c r="N107" s="17" t="s">
        <v>328</v>
      </c>
      <c r="O107" s="17">
        <v>0</v>
      </c>
      <c r="P107" s="17">
        <v>1</v>
      </c>
      <c r="Q107" s="17" t="s">
        <v>359</v>
      </c>
      <c r="R107" s="17">
        <v>2008</v>
      </c>
      <c r="S107" s="17">
        <v>1</v>
      </c>
      <c r="T107" s="17" t="s">
        <v>455</v>
      </c>
      <c r="U107" s="17">
        <v>2008</v>
      </c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20"/>
      <c r="AM107" s="20"/>
      <c r="AN107" s="20" t="s">
        <v>211</v>
      </c>
      <c r="AO107" s="20" t="s">
        <v>342</v>
      </c>
      <c r="AP107" s="20"/>
      <c r="AQ107" s="20" t="s">
        <v>343</v>
      </c>
      <c r="AR107" s="1"/>
      <c r="AS107" s="1"/>
      <c r="AT107" s="20" t="s">
        <v>255</v>
      </c>
      <c r="AU107" s="20" t="s">
        <v>345</v>
      </c>
      <c r="AV107" s="20" t="s">
        <v>364</v>
      </c>
      <c r="AW107" s="20" t="s">
        <v>344</v>
      </c>
      <c r="AX107" s="1"/>
      <c r="AY107" s="1"/>
      <c r="AZ107" s="20" t="s">
        <v>257</v>
      </c>
      <c r="BA107" s="20" t="s">
        <v>342</v>
      </c>
      <c r="BB107" s="20"/>
      <c r="BC107" s="20" t="s">
        <v>343</v>
      </c>
      <c r="BD107" s="1"/>
      <c r="BE107" s="1"/>
      <c r="BF107" s="20" t="s">
        <v>237</v>
      </c>
      <c r="BG107" s="20" t="s">
        <v>345</v>
      </c>
      <c r="BH107" s="20" t="s">
        <v>364</v>
      </c>
      <c r="BI107" s="20" t="s">
        <v>343</v>
      </c>
      <c r="BJ107" s="1"/>
      <c r="BK107" s="1"/>
      <c r="BL107" s="20" t="s">
        <v>258</v>
      </c>
      <c r="BM107" s="20" t="s">
        <v>345</v>
      </c>
      <c r="BN107" s="20"/>
      <c r="BO107" s="20" t="s">
        <v>343</v>
      </c>
      <c r="BP107" s="1"/>
      <c r="BQ107" s="1"/>
      <c r="BR107" s="20"/>
      <c r="BS107" s="20" t="s">
        <v>342</v>
      </c>
      <c r="BT107" s="20"/>
      <c r="BU107" s="20" t="s">
        <v>343</v>
      </c>
      <c r="BV107" s="1"/>
      <c r="BW107" s="1"/>
      <c r="BX107" s="20" t="s">
        <v>256</v>
      </c>
      <c r="BY107" s="20" t="s">
        <v>345</v>
      </c>
      <c r="BZ107" s="20"/>
      <c r="CA107" s="20" t="s">
        <v>347</v>
      </c>
      <c r="CB107" s="1">
        <v>41408</v>
      </c>
      <c r="CC107" s="1">
        <v>47252</v>
      </c>
      <c r="CD107" s="20" t="s">
        <v>256</v>
      </c>
      <c r="CE107" s="20" t="s">
        <v>342</v>
      </c>
      <c r="CF107" s="20"/>
      <c r="CG107" s="20" t="s">
        <v>347</v>
      </c>
      <c r="CH107" s="1"/>
      <c r="CI107" s="1"/>
      <c r="CJ107" s="20" t="s">
        <v>256</v>
      </c>
      <c r="CK107" s="20" t="s">
        <v>342</v>
      </c>
      <c r="CL107" s="20"/>
      <c r="CM107" s="20" t="s">
        <v>347</v>
      </c>
      <c r="CN107" s="1"/>
      <c r="CO107" s="1"/>
      <c r="CP107" s="20" t="s">
        <v>256</v>
      </c>
      <c r="CQ107" s="20" t="s">
        <v>342</v>
      </c>
      <c r="CR107" s="20"/>
      <c r="CS107" s="20" t="s">
        <v>347</v>
      </c>
      <c r="CT107" s="1"/>
      <c r="CU107" s="1"/>
      <c r="CV107" s="20" t="s">
        <v>256</v>
      </c>
      <c r="CW107" s="20" t="s">
        <v>342</v>
      </c>
      <c r="CX107" s="20"/>
      <c r="CY107" s="20" t="s">
        <v>347</v>
      </c>
      <c r="CZ107" s="1"/>
      <c r="DA107" s="1"/>
      <c r="DB107" s="20" t="s">
        <v>256</v>
      </c>
      <c r="DC107" s="20" t="s">
        <v>342</v>
      </c>
      <c r="DD107" s="20"/>
      <c r="DE107" s="20" t="s">
        <v>347</v>
      </c>
      <c r="DF107" s="1"/>
      <c r="DG107" s="1"/>
      <c r="DH107" s="20" t="s">
        <v>256</v>
      </c>
      <c r="DI107" s="20" t="s">
        <v>342</v>
      </c>
      <c r="DJ107" s="20"/>
      <c r="DK107" s="20" t="s">
        <v>347</v>
      </c>
      <c r="DL107" s="1"/>
      <c r="DM107" s="1"/>
      <c r="DN107" s="20" t="s">
        <v>256</v>
      </c>
      <c r="DO107" s="20" t="s">
        <v>342</v>
      </c>
      <c r="DP107" s="20"/>
      <c r="DQ107" s="20" t="s">
        <v>347</v>
      </c>
      <c r="DR107" s="1"/>
      <c r="DS107" s="1"/>
      <c r="DT107" s="20" t="s">
        <v>348</v>
      </c>
      <c r="DU107" s="20">
        <v>1</v>
      </c>
      <c r="DV107" s="20" t="s">
        <v>348</v>
      </c>
      <c r="DW107" s="20" t="s">
        <v>360</v>
      </c>
      <c r="DX107" s="20" t="s">
        <v>348</v>
      </c>
      <c r="DY107" s="20" t="s">
        <v>348</v>
      </c>
      <c r="DZ107" s="9">
        <v>0</v>
      </c>
      <c r="EA107" s="20" t="s">
        <v>328</v>
      </c>
      <c r="EB107" s="20" t="s">
        <v>350</v>
      </c>
      <c r="EC107" s="20"/>
      <c r="ED107" s="20" t="s">
        <v>361</v>
      </c>
      <c r="EE107" s="20"/>
      <c r="EF107" s="20"/>
      <c r="EG107" s="20"/>
    </row>
    <row r="108" spans="1:137" ht="15" customHeight="1" x14ac:dyDescent="0.25">
      <c r="A108" s="26">
        <v>106</v>
      </c>
      <c r="B108" s="27" t="s">
        <v>411</v>
      </c>
      <c r="C108" s="42" t="s">
        <v>626</v>
      </c>
      <c r="D108" s="17" t="s">
        <v>362</v>
      </c>
      <c r="E108" s="18" t="s">
        <v>352</v>
      </c>
      <c r="F108" s="17" t="s">
        <v>355</v>
      </c>
      <c r="G108" s="18" t="s">
        <v>339</v>
      </c>
      <c r="H108" s="17"/>
      <c r="I108" s="17" t="s">
        <v>340</v>
      </c>
      <c r="J108" s="17" t="s">
        <v>341</v>
      </c>
      <c r="K108" s="17"/>
      <c r="L108" s="17"/>
      <c r="M108" s="19">
        <v>1036.7</v>
      </c>
      <c r="N108" s="17" t="s">
        <v>328</v>
      </c>
      <c r="O108" s="17">
        <v>0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20"/>
      <c r="AM108" s="20"/>
      <c r="AN108" s="20" t="s">
        <v>211</v>
      </c>
      <c r="AO108" s="20" t="s">
        <v>342</v>
      </c>
      <c r="AP108" s="20"/>
      <c r="AQ108" s="20" t="s">
        <v>343</v>
      </c>
      <c r="AR108" s="1"/>
      <c r="AS108" s="1"/>
      <c r="AT108" s="20" t="s">
        <v>255</v>
      </c>
      <c r="AU108" s="20" t="s">
        <v>345</v>
      </c>
      <c r="AV108" s="20" t="s">
        <v>346</v>
      </c>
      <c r="AW108" s="20" t="s">
        <v>344</v>
      </c>
      <c r="AX108" s="1">
        <v>40897</v>
      </c>
      <c r="AY108" s="1">
        <v>43089</v>
      </c>
      <c r="AZ108" s="20" t="s">
        <v>257</v>
      </c>
      <c r="BA108" s="20" t="s">
        <v>342</v>
      </c>
      <c r="BB108" s="20"/>
      <c r="BC108" s="20" t="s">
        <v>343</v>
      </c>
      <c r="BD108" s="1"/>
      <c r="BE108" s="1"/>
      <c r="BF108" s="20" t="s">
        <v>237</v>
      </c>
      <c r="BG108" s="20" t="s">
        <v>345</v>
      </c>
      <c r="BH108" s="20" t="s">
        <v>346</v>
      </c>
      <c r="BI108" s="20" t="s">
        <v>343</v>
      </c>
      <c r="BJ108" s="1">
        <v>40897</v>
      </c>
      <c r="BK108" s="1">
        <v>42892</v>
      </c>
      <c r="BL108" s="20" t="s">
        <v>258</v>
      </c>
      <c r="BM108" s="20" t="s">
        <v>345</v>
      </c>
      <c r="BN108" s="20" t="s">
        <v>346</v>
      </c>
      <c r="BO108" s="20" t="s">
        <v>343</v>
      </c>
      <c r="BP108" s="1">
        <v>41722</v>
      </c>
      <c r="BQ108" s="1">
        <v>43647</v>
      </c>
      <c r="BR108" s="20" t="s">
        <v>258</v>
      </c>
      <c r="BS108" s="20" t="s">
        <v>342</v>
      </c>
      <c r="BT108" s="20"/>
      <c r="BU108" s="20" t="s">
        <v>343</v>
      </c>
      <c r="BV108" s="1"/>
      <c r="BW108" s="1"/>
      <c r="BX108" s="20" t="s">
        <v>256</v>
      </c>
      <c r="BY108" s="20" t="s">
        <v>345</v>
      </c>
      <c r="BZ108" s="20" t="s">
        <v>346</v>
      </c>
      <c r="CA108" s="20" t="s">
        <v>347</v>
      </c>
      <c r="CB108" s="1"/>
      <c r="CC108" s="1"/>
      <c r="CD108" s="20" t="s">
        <v>256</v>
      </c>
      <c r="CE108" s="20" t="s">
        <v>342</v>
      </c>
      <c r="CF108" s="20"/>
      <c r="CG108" s="20" t="s">
        <v>347</v>
      </c>
      <c r="CH108" s="1"/>
      <c r="CI108" s="1"/>
      <c r="CJ108" s="20" t="s">
        <v>256</v>
      </c>
      <c r="CK108" s="20" t="s">
        <v>342</v>
      </c>
      <c r="CL108" s="20"/>
      <c r="CM108" s="20" t="s">
        <v>347</v>
      </c>
      <c r="CN108" s="1"/>
      <c r="CO108" s="1"/>
      <c r="CP108" s="20" t="s">
        <v>256</v>
      </c>
      <c r="CQ108" s="20" t="s">
        <v>342</v>
      </c>
      <c r="CR108" s="20"/>
      <c r="CS108" s="20" t="s">
        <v>347</v>
      </c>
      <c r="CT108" s="1"/>
      <c r="CU108" s="1"/>
      <c r="CV108" s="20" t="s">
        <v>256</v>
      </c>
      <c r="CW108" s="20" t="s">
        <v>342</v>
      </c>
      <c r="CX108" s="20"/>
      <c r="CY108" s="20" t="s">
        <v>347</v>
      </c>
      <c r="CZ108" s="1"/>
      <c r="DA108" s="1"/>
      <c r="DB108" s="20" t="s">
        <v>256</v>
      </c>
      <c r="DC108" s="20" t="s">
        <v>342</v>
      </c>
      <c r="DD108" s="20"/>
      <c r="DE108" s="20" t="s">
        <v>347</v>
      </c>
      <c r="DF108" s="1"/>
      <c r="DG108" s="1"/>
      <c r="DH108" s="20" t="s">
        <v>256</v>
      </c>
      <c r="DI108" s="20" t="s">
        <v>342</v>
      </c>
      <c r="DJ108" s="20"/>
      <c r="DK108" s="20" t="s">
        <v>347</v>
      </c>
      <c r="DL108" s="1"/>
      <c r="DM108" s="1"/>
      <c r="DN108" s="20" t="s">
        <v>256</v>
      </c>
      <c r="DO108" s="20" t="s">
        <v>342</v>
      </c>
      <c r="DP108" s="20"/>
      <c r="DQ108" s="20" t="s">
        <v>347</v>
      </c>
      <c r="DR108" s="1"/>
      <c r="DS108" s="1"/>
      <c r="DT108" s="20" t="s">
        <v>348</v>
      </c>
      <c r="DU108" s="20">
        <v>1</v>
      </c>
      <c r="DV108" s="20" t="s">
        <v>348</v>
      </c>
      <c r="DW108" s="20" t="s">
        <v>360</v>
      </c>
      <c r="DX108" s="20" t="s">
        <v>348</v>
      </c>
      <c r="DY108" s="20" t="s">
        <v>348</v>
      </c>
      <c r="DZ108" s="9">
        <v>0</v>
      </c>
      <c r="EA108" s="20" t="s">
        <v>348</v>
      </c>
      <c r="EB108" s="20" t="s">
        <v>350</v>
      </c>
      <c r="EC108" s="20" t="s">
        <v>328</v>
      </c>
      <c r="ED108" s="20" t="s">
        <v>328</v>
      </c>
      <c r="EE108" s="20"/>
      <c r="EF108" s="20"/>
      <c r="EG108" s="20"/>
    </row>
    <row r="109" spans="1:137" ht="15" customHeight="1" x14ac:dyDescent="0.25">
      <c r="A109" s="26">
        <v>107</v>
      </c>
      <c r="B109" s="27" t="s">
        <v>412</v>
      </c>
      <c r="C109" s="42" t="s">
        <v>627</v>
      </c>
      <c r="D109" s="17" t="s">
        <v>336</v>
      </c>
      <c r="E109" s="18" t="s">
        <v>352</v>
      </c>
      <c r="F109" s="17" t="s">
        <v>338</v>
      </c>
      <c r="G109" s="18" t="s">
        <v>339</v>
      </c>
      <c r="H109" s="17"/>
      <c r="I109" s="17" t="s">
        <v>356</v>
      </c>
      <c r="J109" s="17" t="s">
        <v>368</v>
      </c>
      <c r="K109" s="17"/>
      <c r="L109" s="17"/>
      <c r="M109" s="19">
        <v>1518.9</v>
      </c>
      <c r="N109" s="17" t="s">
        <v>328</v>
      </c>
      <c r="O109" s="17">
        <v>0</v>
      </c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20"/>
      <c r="AM109" s="20"/>
      <c r="AN109" s="20" t="s">
        <v>211</v>
      </c>
      <c r="AO109" s="20" t="s">
        <v>342</v>
      </c>
      <c r="AP109" s="20"/>
      <c r="AQ109" s="20" t="s">
        <v>343</v>
      </c>
      <c r="AR109" s="1"/>
      <c r="AS109" s="1"/>
      <c r="AT109" s="20" t="s">
        <v>255</v>
      </c>
      <c r="AU109" s="20" t="s">
        <v>342</v>
      </c>
      <c r="AV109" s="20"/>
      <c r="AW109" s="20" t="s">
        <v>344</v>
      </c>
      <c r="AX109" s="1"/>
      <c r="AY109" s="1"/>
      <c r="AZ109" s="20" t="s">
        <v>257</v>
      </c>
      <c r="BA109" s="20" t="s">
        <v>342</v>
      </c>
      <c r="BB109" s="20"/>
      <c r="BC109" s="20" t="s">
        <v>343</v>
      </c>
      <c r="BD109" s="1"/>
      <c r="BE109" s="1"/>
      <c r="BF109" s="20" t="s">
        <v>237</v>
      </c>
      <c r="BG109" s="20" t="s">
        <v>342</v>
      </c>
      <c r="BH109" s="20"/>
      <c r="BI109" s="20" t="s">
        <v>343</v>
      </c>
      <c r="BJ109" s="1"/>
      <c r="BK109" s="1"/>
      <c r="BL109" s="20" t="s">
        <v>258</v>
      </c>
      <c r="BM109" s="20" t="s">
        <v>345</v>
      </c>
      <c r="BN109" s="20" t="s">
        <v>346</v>
      </c>
      <c r="BO109" s="20" t="s">
        <v>343</v>
      </c>
      <c r="BP109" s="1"/>
      <c r="BQ109" s="1"/>
      <c r="BR109" s="20" t="s">
        <v>258</v>
      </c>
      <c r="BS109" s="20" t="s">
        <v>342</v>
      </c>
      <c r="BT109" s="20"/>
      <c r="BU109" s="20" t="s">
        <v>343</v>
      </c>
      <c r="BV109" s="1"/>
      <c r="BW109" s="1"/>
      <c r="BX109" s="20" t="s">
        <v>256</v>
      </c>
      <c r="BY109" s="20" t="s">
        <v>345</v>
      </c>
      <c r="BZ109" s="20" t="s">
        <v>346</v>
      </c>
      <c r="CA109" s="20" t="s">
        <v>347</v>
      </c>
      <c r="CB109" s="1"/>
      <c r="CC109" s="1"/>
      <c r="CD109" s="20" t="s">
        <v>256</v>
      </c>
      <c r="CE109" s="20" t="s">
        <v>342</v>
      </c>
      <c r="CF109" s="20"/>
      <c r="CG109" s="20" t="s">
        <v>347</v>
      </c>
      <c r="CH109" s="1"/>
      <c r="CI109" s="1"/>
      <c r="CJ109" s="20" t="s">
        <v>256</v>
      </c>
      <c r="CK109" s="20" t="s">
        <v>342</v>
      </c>
      <c r="CL109" s="20"/>
      <c r="CM109" s="20" t="s">
        <v>347</v>
      </c>
      <c r="CN109" s="1"/>
      <c r="CO109" s="1"/>
      <c r="CP109" s="20" t="s">
        <v>256</v>
      </c>
      <c r="CQ109" s="20" t="s">
        <v>342</v>
      </c>
      <c r="CR109" s="20"/>
      <c r="CS109" s="20" t="s">
        <v>347</v>
      </c>
      <c r="CT109" s="1"/>
      <c r="CU109" s="1"/>
      <c r="CV109" s="20" t="s">
        <v>256</v>
      </c>
      <c r="CW109" s="20" t="s">
        <v>342</v>
      </c>
      <c r="CX109" s="20"/>
      <c r="CY109" s="20" t="s">
        <v>347</v>
      </c>
      <c r="CZ109" s="1"/>
      <c r="DA109" s="1"/>
      <c r="DB109" s="20" t="s">
        <v>256</v>
      </c>
      <c r="DC109" s="20" t="s">
        <v>342</v>
      </c>
      <c r="DD109" s="20"/>
      <c r="DE109" s="20" t="s">
        <v>347</v>
      </c>
      <c r="DF109" s="1"/>
      <c r="DG109" s="1"/>
      <c r="DH109" s="20" t="s">
        <v>256</v>
      </c>
      <c r="DI109" s="20" t="s">
        <v>342</v>
      </c>
      <c r="DJ109" s="20"/>
      <c r="DK109" s="20" t="s">
        <v>347</v>
      </c>
      <c r="DL109" s="1"/>
      <c r="DM109" s="1"/>
      <c r="DN109" s="20" t="s">
        <v>256</v>
      </c>
      <c r="DO109" s="20" t="s">
        <v>342</v>
      </c>
      <c r="DP109" s="20"/>
      <c r="DQ109" s="20" t="s">
        <v>347</v>
      </c>
      <c r="DR109" s="1"/>
      <c r="DS109" s="1"/>
      <c r="DT109" s="20" t="s">
        <v>348</v>
      </c>
      <c r="DU109" s="20">
        <v>1</v>
      </c>
      <c r="DV109" s="20" t="s">
        <v>348</v>
      </c>
      <c r="DW109" s="20" t="s">
        <v>360</v>
      </c>
      <c r="DX109" s="20" t="s">
        <v>348</v>
      </c>
      <c r="DY109" s="20" t="s">
        <v>348</v>
      </c>
      <c r="DZ109" s="9">
        <v>0</v>
      </c>
      <c r="EA109" s="20" t="s">
        <v>328</v>
      </c>
      <c r="EB109" s="20" t="s">
        <v>350</v>
      </c>
      <c r="EC109" s="20" t="s">
        <v>328</v>
      </c>
      <c r="ED109" s="20" t="s">
        <v>361</v>
      </c>
      <c r="EE109" s="20"/>
      <c r="EF109" s="20"/>
      <c r="EG109" s="20"/>
    </row>
    <row r="110" spans="1:137" ht="15" customHeight="1" x14ac:dyDescent="0.25">
      <c r="A110" s="26">
        <v>108</v>
      </c>
      <c r="B110" s="27" t="s">
        <v>413</v>
      </c>
      <c r="C110" s="42" t="s">
        <v>628</v>
      </c>
      <c r="D110" s="17" t="s">
        <v>336</v>
      </c>
      <c r="E110" s="18" t="s">
        <v>337</v>
      </c>
      <c r="F110" s="17" t="s">
        <v>338</v>
      </c>
      <c r="G110" s="18" t="s">
        <v>339</v>
      </c>
      <c r="H110" s="17"/>
      <c r="I110" s="17" t="s">
        <v>340</v>
      </c>
      <c r="J110" s="17" t="s">
        <v>341</v>
      </c>
      <c r="K110" s="17"/>
      <c r="L110" s="17"/>
      <c r="M110" s="19">
        <v>0</v>
      </c>
      <c r="N110" s="17" t="s">
        <v>328</v>
      </c>
      <c r="O110" s="17">
        <v>0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20"/>
      <c r="AM110" s="20"/>
      <c r="AN110" s="20" t="s">
        <v>211</v>
      </c>
      <c r="AO110" s="20" t="s">
        <v>342</v>
      </c>
      <c r="AP110" s="20"/>
      <c r="AQ110" s="20" t="s">
        <v>343</v>
      </c>
      <c r="AR110" s="1"/>
      <c r="AS110" s="1"/>
      <c r="AT110" s="20" t="s">
        <v>255</v>
      </c>
      <c r="AU110" s="20" t="s">
        <v>342</v>
      </c>
      <c r="AV110" s="20"/>
      <c r="AW110" s="20" t="s">
        <v>344</v>
      </c>
      <c r="AX110" s="1"/>
      <c r="AY110" s="1"/>
      <c r="AZ110" s="20" t="s">
        <v>257</v>
      </c>
      <c r="BA110" s="20" t="s">
        <v>342</v>
      </c>
      <c r="BB110" s="20"/>
      <c r="BC110" s="20" t="s">
        <v>343</v>
      </c>
      <c r="BD110" s="1"/>
      <c r="BE110" s="1"/>
      <c r="BF110" s="20" t="s">
        <v>237</v>
      </c>
      <c r="BG110" s="20" t="s">
        <v>342</v>
      </c>
      <c r="BH110" s="20"/>
      <c r="BI110" s="20" t="s">
        <v>343</v>
      </c>
      <c r="BJ110" s="1"/>
      <c r="BK110" s="1"/>
      <c r="BL110" s="20" t="s">
        <v>258</v>
      </c>
      <c r="BM110" s="20" t="s">
        <v>353</v>
      </c>
      <c r="BN110" s="20"/>
      <c r="BO110" s="20" t="s">
        <v>343</v>
      </c>
      <c r="BP110" s="1"/>
      <c r="BQ110" s="1"/>
      <c r="BR110" s="20" t="s">
        <v>258</v>
      </c>
      <c r="BS110" s="20" t="s">
        <v>342</v>
      </c>
      <c r="BT110" s="20"/>
      <c r="BU110" s="20" t="s">
        <v>343</v>
      </c>
      <c r="BV110" s="1"/>
      <c r="BW110" s="1"/>
      <c r="BX110" s="20" t="s">
        <v>256</v>
      </c>
      <c r="BY110" s="20" t="s">
        <v>345</v>
      </c>
      <c r="BZ110" s="20" t="s">
        <v>346</v>
      </c>
      <c r="CA110" s="20" t="s">
        <v>347</v>
      </c>
      <c r="CB110" s="1"/>
      <c r="CC110" s="1"/>
      <c r="CD110" s="20" t="s">
        <v>256</v>
      </c>
      <c r="CE110" s="20" t="s">
        <v>342</v>
      </c>
      <c r="CF110" s="20"/>
      <c r="CG110" s="20" t="s">
        <v>347</v>
      </c>
      <c r="CH110" s="1"/>
      <c r="CI110" s="1"/>
      <c r="CJ110" s="20" t="s">
        <v>256</v>
      </c>
      <c r="CK110" s="20" t="s">
        <v>342</v>
      </c>
      <c r="CL110" s="20"/>
      <c r="CM110" s="20" t="s">
        <v>347</v>
      </c>
      <c r="CN110" s="1"/>
      <c r="CO110" s="1"/>
      <c r="CP110" s="20" t="s">
        <v>256</v>
      </c>
      <c r="CQ110" s="20" t="s">
        <v>342</v>
      </c>
      <c r="CR110" s="20"/>
      <c r="CS110" s="20" t="s">
        <v>347</v>
      </c>
      <c r="CT110" s="1"/>
      <c r="CU110" s="1"/>
      <c r="CV110" s="20" t="s">
        <v>256</v>
      </c>
      <c r="CW110" s="20" t="s">
        <v>342</v>
      </c>
      <c r="CX110" s="20"/>
      <c r="CY110" s="20" t="s">
        <v>347</v>
      </c>
      <c r="CZ110" s="1"/>
      <c r="DA110" s="1"/>
      <c r="DB110" s="20" t="s">
        <v>256</v>
      </c>
      <c r="DC110" s="20" t="s">
        <v>342</v>
      </c>
      <c r="DD110" s="20"/>
      <c r="DE110" s="20" t="s">
        <v>347</v>
      </c>
      <c r="DF110" s="1"/>
      <c r="DG110" s="1"/>
      <c r="DH110" s="20" t="s">
        <v>256</v>
      </c>
      <c r="DI110" s="20" t="s">
        <v>342</v>
      </c>
      <c r="DJ110" s="20"/>
      <c r="DK110" s="20" t="s">
        <v>347</v>
      </c>
      <c r="DL110" s="1"/>
      <c r="DM110" s="1"/>
      <c r="DN110" s="20" t="s">
        <v>256</v>
      </c>
      <c r="DO110" s="20" t="s">
        <v>342</v>
      </c>
      <c r="DP110" s="20"/>
      <c r="DQ110" s="20" t="s">
        <v>347</v>
      </c>
      <c r="DR110" s="1"/>
      <c r="DS110" s="1"/>
      <c r="DT110" s="20" t="s">
        <v>348</v>
      </c>
      <c r="DU110" s="20">
        <v>1</v>
      </c>
      <c r="DV110" s="20" t="s">
        <v>348</v>
      </c>
      <c r="DW110" s="20" t="s">
        <v>328</v>
      </c>
      <c r="DX110" s="20" t="s">
        <v>348</v>
      </c>
      <c r="DY110" s="20" t="s">
        <v>348</v>
      </c>
      <c r="DZ110" s="9">
        <v>0</v>
      </c>
      <c r="EA110" s="20" t="s">
        <v>348</v>
      </c>
      <c r="EB110" s="20" t="s">
        <v>350</v>
      </c>
      <c r="EC110" s="20" t="s">
        <v>328</v>
      </c>
      <c r="ED110" s="20" t="s">
        <v>328</v>
      </c>
      <c r="EE110" s="20"/>
      <c r="EF110" s="20"/>
      <c r="EG110" s="20"/>
    </row>
    <row r="111" spans="1:137" ht="15" customHeight="1" x14ac:dyDescent="0.25">
      <c r="A111" s="26">
        <v>109</v>
      </c>
      <c r="B111" s="27" t="s">
        <v>414</v>
      </c>
      <c r="C111" s="42" t="s">
        <v>629</v>
      </c>
      <c r="D111" s="17" t="s">
        <v>336</v>
      </c>
      <c r="E111" s="18" t="s">
        <v>337</v>
      </c>
      <c r="F111" s="17" t="s">
        <v>338</v>
      </c>
      <c r="G111" s="18" t="s">
        <v>339</v>
      </c>
      <c r="H111" s="17"/>
      <c r="I111" s="17" t="s">
        <v>340</v>
      </c>
      <c r="J111" s="17" t="s">
        <v>341</v>
      </c>
      <c r="K111" s="17"/>
      <c r="L111" s="17"/>
      <c r="M111" s="19">
        <v>0</v>
      </c>
      <c r="N111" s="17" t="s">
        <v>328</v>
      </c>
      <c r="O111" s="17">
        <v>0</v>
      </c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20"/>
      <c r="AM111" s="20"/>
      <c r="AN111" s="20" t="s">
        <v>211</v>
      </c>
      <c r="AO111" s="20" t="s">
        <v>342</v>
      </c>
      <c r="AP111" s="20"/>
      <c r="AQ111" s="20" t="s">
        <v>343</v>
      </c>
      <c r="AR111" s="1"/>
      <c r="AS111" s="1"/>
      <c r="AT111" s="20" t="s">
        <v>255</v>
      </c>
      <c r="AU111" s="20" t="s">
        <v>342</v>
      </c>
      <c r="AV111" s="20"/>
      <c r="AW111" s="20" t="s">
        <v>344</v>
      </c>
      <c r="AX111" s="1"/>
      <c r="AY111" s="1"/>
      <c r="AZ111" s="20" t="s">
        <v>257</v>
      </c>
      <c r="BA111" s="20" t="s">
        <v>342</v>
      </c>
      <c r="BB111" s="20"/>
      <c r="BC111" s="20" t="s">
        <v>343</v>
      </c>
      <c r="BD111" s="1"/>
      <c r="BE111" s="1"/>
      <c r="BF111" s="20" t="s">
        <v>237</v>
      </c>
      <c r="BG111" s="20" t="s">
        <v>342</v>
      </c>
      <c r="BH111" s="20"/>
      <c r="BI111" s="20" t="s">
        <v>343</v>
      </c>
      <c r="BJ111" s="1"/>
      <c r="BK111" s="1"/>
      <c r="BL111" s="20" t="s">
        <v>258</v>
      </c>
      <c r="BM111" s="20" t="s">
        <v>353</v>
      </c>
      <c r="BN111" s="20"/>
      <c r="BO111" s="20" t="s">
        <v>343</v>
      </c>
      <c r="BP111" s="1"/>
      <c r="BQ111" s="1"/>
      <c r="BR111" s="20" t="s">
        <v>258</v>
      </c>
      <c r="BS111" s="20" t="s">
        <v>342</v>
      </c>
      <c r="BT111" s="20"/>
      <c r="BU111" s="20" t="s">
        <v>343</v>
      </c>
      <c r="BV111" s="1"/>
      <c r="BW111" s="1"/>
      <c r="BX111" s="20" t="s">
        <v>256</v>
      </c>
      <c r="BY111" s="20" t="s">
        <v>345</v>
      </c>
      <c r="BZ111" s="20" t="s">
        <v>346</v>
      </c>
      <c r="CA111" s="20" t="s">
        <v>347</v>
      </c>
      <c r="CB111" s="1">
        <v>41393</v>
      </c>
      <c r="CC111" s="1">
        <v>47237</v>
      </c>
      <c r="CD111" s="20" t="s">
        <v>256</v>
      </c>
      <c r="CE111" s="20" t="s">
        <v>342</v>
      </c>
      <c r="CF111" s="20"/>
      <c r="CG111" s="20" t="s">
        <v>347</v>
      </c>
      <c r="CH111" s="1"/>
      <c r="CI111" s="1"/>
      <c r="CJ111" s="20" t="s">
        <v>256</v>
      </c>
      <c r="CK111" s="20" t="s">
        <v>342</v>
      </c>
      <c r="CL111" s="20"/>
      <c r="CM111" s="20" t="s">
        <v>347</v>
      </c>
      <c r="CN111" s="1"/>
      <c r="CO111" s="1"/>
      <c r="CP111" s="20" t="s">
        <v>256</v>
      </c>
      <c r="CQ111" s="20" t="s">
        <v>342</v>
      </c>
      <c r="CR111" s="20"/>
      <c r="CS111" s="20" t="s">
        <v>347</v>
      </c>
      <c r="CT111" s="1"/>
      <c r="CU111" s="1"/>
      <c r="CV111" s="20" t="s">
        <v>256</v>
      </c>
      <c r="CW111" s="20" t="s">
        <v>342</v>
      </c>
      <c r="CX111" s="20"/>
      <c r="CY111" s="20" t="s">
        <v>347</v>
      </c>
      <c r="CZ111" s="1"/>
      <c r="DA111" s="1"/>
      <c r="DB111" s="20" t="s">
        <v>256</v>
      </c>
      <c r="DC111" s="20" t="s">
        <v>342</v>
      </c>
      <c r="DD111" s="20"/>
      <c r="DE111" s="20" t="s">
        <v>347</v>
      </c>
      <c r="DF111" s="1"/>
      <c r="DG111" s="1"/>
      <c r="DH111" s="20" t="s">
        <v>256</v>
      </c>
      <c r="DI111" s="20" t="s">
        <v>342</v>
      </c>
      <c r="DJ111" s="20"/>
      <c r="DK111" s="20" t="s">
        <v>347</v>
      </c>
      <c r="DL111" s="1"/>
      <c r="DM111" s="1"/>
      <c r="DN111" s="20" t="s">
        <v>256</v>
      </c>
      <c r="DO111" s="20" t="s">
        <v>342</v>
      </c>
      <c r="DP111" s="20"/>
      <c r="DQ111" s="20" t="s">
        <v>347</v>
      </c>
      <c r="DR111" s="1"/>
      <c r="DS111" s="1"/>
      <c r="DT111" s="20" t="s">
        <v>348</v>
      </c>
      <c r="DU111" s="20">
        <v>1</v>
      </c>
      <c r="DV111" s="20" t="s">
        <v>348</v>
      </c>
      <c r="DW111" s="20" t="s">
        <v>328</v>
      </c>
      <c r="DX111" s="20" t="s">
        <v>348</v>
      </c>
      <c r="DY111" s="20" t="s">
        <v>348</v>
      </c>
      <c r="DZ111" s="9">
        <v>0</v>
      </c>
      <c r="EA111" s="20" t="s">
        <v>348</v>
      </c>
      <c r="EB111" s="20" t="s">
        <v>350</v>
      </c>
      <c r="EC111" s="20" t="s">
        <v>328</v>
      </c>
      <c r="ED111" s="20" t="s">
        <v>328</v>
      </c>
      <c r="EE111" s="20"/>
      <c r="EF111" s="20"/>
      <c r="EG111" s="20"/>
    </row>
    <row r="112" spans="1:137" ht="15" customHeight="1" x14ac:dyDescent="0.25">
      <c r="A112" s="26">
        <v>110</v>
      </c>
      <c r="B112" s="27" t="s">
        <v>415</v>
      </c>
      <c r="C112" s="42" t="s">
        <v>630</v>
      </c>
      <c r="D112" s="17" t="s">
        <v>336</v>
      </c>
      <c r="E112" s="18" t="s">
        <v>337</v>
      </c>
      <c r="F112" s="17" t="s">
        <v>338</v>
      </c>
      <c r="G112" s="18" t="s">
        <v>339</v>
      </c>
      <c r="H112" s="17"/>
      <c r="I112" s="17" t="s">
        <v>340</v>
      </c>
      <c r="J112" s="17" t="s">
        <v>341</v>
      </c>
      <c r="K112" s="17"/>
      <c r="L112" s="17"/>
      <c r="M112" s="19">
        <v>0</v>
      </c>
      <c r="N112" s="17" t="s">
        <v>328</v>
      </c>
      <c r="O112" s="17">
        <v>0</v>
      </c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20"/>
      <c r="AM112" s="20"/>
      <c r="AN112" s="20" t="s">
        <v>211</v>
      </c>
      <c r="AO112" s="20" t="s">
        <v>342</v>
      </c>
      <c r="AP112" s="20"/>
      <c r="AQ112" s="20" t="s">
        <v>343</v>
      </c>
      <c r="AR112" s="1"/>
      <c r="AS112" s="1"/>
      <c r="AT112" s="20" t="s">
        <v>255</v>
      </c>
      <c r="AU112" s="20" t="s">
        <v>342</v>
      </c>
      <c r="AV112" s="20"/>
      <c r="AW112" s="20" t="s">
        <v>344</v>
      </c>
      <c r="AX112" s="1"/>
      <c r="AY112" s="1"/>
      <c r="AZ112" s="20" t="s">
        <v>257</v>
      </c>
      <c r="BA112" s="20" t="s">
        <v>342</v>
      </c>
      <c r="BB112" s="20"/>
      <c r="BC112" s="20" t="s">
        <v>343</v>
      </c>
      <c r="BD112" s="1"/>
      <c r="BE112" s="1"/>
      <c r="BF112" s="20" t="s">
        <v>237</v>
      </c>
      <c r="BG112" s="20" t="s">
        <v>342</v>
      </c>
      <c r="BH112" s="20"/>
      <c r="BI112" s="20" t="s">
        <v>343</v>
      </c>
      <c r="BJ112" s="1"/>
      <c r="BK112" s="1"/>
      <c r="BL112" s="20" t="s">
        <v>258</v>
      </c>
      <c r="BM112" s="20" t="s">
        <v>353</v>
      </c>
      <c r="BN112" s="20"/>
      <c r="BO112" s="20" t="s">
        <v>343</v>
      </c>
      <c r="BP112" s="1"/>
      <c r="BQ112" s="1"/>
      <c r="BR112" s="20" t="s">
        <v>258</v>
      </c>
      <c r="BS112" s="20" t="s">
        <v>342</v>
      </c>
      <c r="BT112" s="20"/>
      <c r="BU112" s="20" t="s">
        <v>343</v>
      </c>
      <c r="BV112" s="1"/>
      <c r="BW112" s="1"/>
      <c r="BX112" s="20" t="s">
        <v>256</v>
      </c>
      <c r="BY112" s="20" t="s">
        <v>345</v>
      </c>
      <c r="BZ112" s="20" t="s">
        <v>346</v>
      </c>
      <c r="CA112" s="20" t="s">
        <v>347</v>
      </c>
      <c r="CB112" s="1"/>
      <c r="CC112" s="1"/>
      <c r="CD112" s="20" t="s">
        <v>256</v>
      </c>
      <c r="CE112" s="20" t="s">
        <v>342</v>
      </c>
      <c r="CF112" s="20"/>
      <c r="CG112" s="20" t="s">
        <v>347</v>
      </c>
      <c r="CH112" s="1"/>
      <c r="CI112" s="1"/>
      <c r="CJ112" s="20" t="s">
        <v>256</v>
      </c>
      <c r="CK112" s="20" t="s">
        <v>342</v>
      </c>
      <c r="CL112" s="20"/>
      <c r="CM112" s="20" t="s">
        <v>347</v>
      </c>
      <c r="CN112" s="1"/>
      <c r="CO112" s="1"/>
      <c r="CP112" s="20" t="s">
        <v>256</v>
      </c>
      <c r="CQ112" s="20" t="s">
        <v>342</v>
      </c>
      <c r="CR112" s="20"/>
      <c r="CS112" s="20" t="s">
        <v>347</v>
      </c>
      <c r="CT112" s="1"/>
      <c r="CU112" s="1"/>
      <c r="CV112" s="20" t="s">
        <v>256</v>
      </c>
      <c r="CW112" s="20" t="s">
        <v>342</v>
      </c>
      <c r="CX112" s="20"/>
      <c r="CY112" s="20" t="s">
        <v>347</v>
      </c>
      <c r="CZ112" s="1"/>
      <c r="DA112" s="1"/>
      <c r="DB112" s="20" t="s">
        <v>256</v>
      </c>
      <c r="DC112" s="20" t="s">
        <v>342</v>
      </c>
      <c r="DD112" s="20"/>
      <c r="DE112" s="20" t="s">
        <v>347</v>
      </c>
      <c r="DF112" s="1"/>
      <c r="DG112" s="1"/>
      <c r="DH112" s="20" t="s">
        <v>256</v>
      </c>
      <c r="DI112" s="20" t="s">
        <v>342</v>
      </c>
      <c r="DJ112" s="20"/>
      <c r="DK112" s="20" t="s">
        <v>347</v>
      </c>
      <c r="DL112" s="1"/>
      <c r="DM112" s="1"/>
      <c r="DN112" s="20" t="s">
        <v>256</v>
      </c>
      <c r="DO112" s="20" t="s">
        <v>342</v>
      </c>
      <c r="DP112" s="20"/>
      <c r="DQ112" s="20" t="s">
        <v>347</v>
      </c>
      <c r="DR112" s="1"/>
      <c r="DS112" s="1"/>
      <c r="DT112" s="20" t="s">
        <v>348</v>
      </c>
      <c r="DU112" s="20">
        <v>1</v>
      </c>
      <c r="DV112" s="20" t="s">
        <v>348</v>
      </c>
      <c r="DW112" s="20" t="s">
        <v>328</v>
      </c>
      <c r="DX112" s="20" t="s">
        <v>348</v>
      </c>
      <c r="DY112" s="20" t="s">
        <v>348</v>
      </c>
      <c r="DZ112" s="9">
        <v>0</v>
      </c>
      <c r="EA112" s="20" t="s">
        <v>348</v>
      </c>
      <c r="EB112" s="20" t="s">
        <v>350</v>
      </c>
      <c r="EC112" s="20" t="s">
        <v>328</v>
      </c>
      <c r="ED112" s="20" t="s">
        <v>328</v>
      </c>
      <c r="EE112" s="20"/>
      <c r="EF112" s="20"/>
      <c r="EG112" s="20"/>
    </row>
  </sheetData>
  <sheetProtection algorithmName="SHA-512" hashValue="fdCZyv/sr+RvUk000QqA6DJ4SKYrbb1b6LAY8hmxd5GydkUv105S/rkmLMiKPDQCMLLYIHV+RIWNPJhgFbptBA==" saltValue="/qL/JZCurxBcLcAZ98nTkQ==" spinCount="100000" sheet="1" autoFilter="0"/>
  <sortState ref="A3:EG137">
    <sortCondition ref="B3:B137"/>
  </sortState>
  <mergeCells count="12">
    <mergeCell ref="DY1:DZ1"/>
    <mergeCell ref="EE1:EG1"/>
    <mergeCell ref="N1:O1"/>
    <mergeCell ref="P1:AM1"/>
    <mergeCell ref="AN1:DS1"/>
    <mergeCell ref="DT1:DU1"/>
    <mergeCell ref="I1:L1"/>
    <mergeCell ref="A1:A2"/>
    <mergeCell ref="B1:B2"/>
    <mergeCell ref="E1:F1"/>
    <mergeCell ref="G1:H1"/>
    <mergeCell ref="C1:C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Data!$B$1:$B$4</xm:f>
          </x14:formula1>
          <xm:sqref>D113:D1048576 D63:D67 D31:D39 D3:D29</xm:sqref>
        </x14:dataValidation>
        <x14:dataValidation type="list" allowBlank="1" showInputMessage="1" showErrorMessage="1">
          <x14:formula1>
            <xm:f>Data!$B$6:$B$9</xm:f>
          </x14:formula1>
          <xm:sqref>E113:E1048576 E63:E67 E31:E39 E3:E29</xm:sqref>
        </x14:dataValidation>
        <x14:dataValidation type="list" allowBlank="1" showInputMessage="1" showErrorMessage="1">
          <x14:formula1>
            <xm:f>Data!$B$11:$B$17</xm:f>
          </x14:formula1>
          <xm:sqref>F113:F1048576 F63:F67 F31:F39 F3:F29</xm:sqref>
        </x14:dataValidation>
        <x14:dataValidation type="list" allowBlank="1" showInputMessage="1" showErrorMessage="1">
          <x14:formula1>
            <xm:f>Data!$B$19:$B$25</xm:f>
          </x14:formula1>
          <xm:sqref>G113:H1048576 G63:H67 G31:H39 G3:H29</xm:sqref>
        </x14:dataValidation>
        <x14:dataValidation type="list" allowBlank="1" showInputMessage="1" showErrorMessage="1">
          <x14:formula1>
            <xm:f>Data!$B$27:$B$28</xm:f>
          </x14:formula1>
          <xm:sqref>K113:K1048576 I113:I1048576 K63:K67 I63:I67 I31:I39 K31:K39 I3:I29 K3:K29</xm:sqref>
        </x14:dataValidation>
        <x14:dataValidation type="list" allowBlank="1" showInputMessage="1" showErrorMessage="1">
          <x14:formula1>
            <xm:f>Data!$B$30:$B$36</xm:f>
          </x14:formula1>
          <xm:sqref>L113:L1048576 J113:J1048576 L63:L67 J63:J67 J31:J39 L31:L39 J3:J29 L3:L29</xm:sqref>
        </x14:dataValidation>
        <x14:dataValidation type="list" allowBlank="1" showInputMessage="1" showErrorMessage="1">
          <x14:formula1>
            <xm:f>Data!$B$38:$B$40</xm:f>
          </x14:formula1>
          <xm:sqref>N113:N1048576 N63:N67 N31:N39 N3:N29</xm:sqref>
        </x14:dataValidation>
        <x14:dataValidation type="list" allowBlank="1" showInputMessage="1" showErrorMessage="1">
          <x14:formula1>
            <xm:f>Data!$B$42:$B$44</xm:f>
          </x14:formula1>
          <xm:sqref>AC113:AC1048576 AF113:AF1048576 T113:T1048576 Q113:Q1048576 AL113:AL1048576 AI113:AI1048576 W113:W1048576 Z113:Z1048576 W63:W67 Z63:Z67 AC63:AC67 AF63:AF67 T63:T67 Q63:Q67 AL63:AL67 AI63:AI67 AI31:AI39 AL31:AL39 Q31:Q39 T31:T39 AF31:AF39 AC31:AC39 Z31:Z39 W31:W39 AI3:AI29 W3:W29 Z3:Z29 AC3:AC29 AF3:AF29 T3:T29 Q3:Q29 AL3:AL29</xm:sqref>
        </x14:dataValidation>
        <x14:dataValidation type="list" allowBlank="1" showInputMessage="1" showErrorMessage="1">
          <x14:formula1>
            <xm:f>Data!$B$46:$B$48</xm:f>
          </x14:formula1>
          <xm:sqref>DI113:DI1048576 DC113:DC1048576 CW113:CW1048576 CQ113:CQ1048576 CK113:CK1048576 CE113:CE1048576 BY113:BY1048576 BS113:BS1048576 BM113:BM1048576 BG113:BG1048576 BA113:BA1048576 AU113:AU1048576 AO113:AO1048576 DO113:DO1048576 AO63:AO67 DO63:DO67 DI63:DI67 DC63:DC67 CW63:CW67 CQ63:CQ67 CK63:CK67 CE63:CE67 BY63:BY67 BS63:BS67 BM63:BM67 BG63:BG67 BA63:BA67 AU63:AU67 AU31:AU39 BA31:BA39 BG31:BG39 BM31:BM39 BS31:BS39 BY31:BY39 CE31:CE39 CK31:CK39 CQ31:CQ39 CW31:CW39 DC31:DC39 DI31:DI39 DO31:DO39 AO31:AO39 AU3:AU29 AO3:AO29 DO3:DO29 DI3:DI29 DC3:DC29 CW3:CW29 CQ3:CQ29 CK3:CK29 CE3:CE29 BY3:BY29 BS3:BS29 BM3:BM29 BG3:BG29 BA3:BA29</xm:sqref>
        </x14:dataValidation>
        <x14:dataValidation type="list" allowBlank="1" showInputMessage="1" showErrorMessage="1">
          <x14:formula1>
            <xm:f>Data!$B$50:$B$51</xm:f>
          </x14:formula1>
          <xm:sqref>DJ113:DJ1048576 DD113:DD1048576 CX113:CX1048576 CR113:CR1048576 CL113:CL1048576 CF113:CF1048576 BZ113:BZ1048576 BT113:BT1048576 BN113:BN1048576 BH113:BH1048576 BB113:BB1048576 AV113:AV1048576 AP113:AP1048576 DP113:DP1048576 AP63:AP67 DP63:DP67 DJ63:DJ67 DD63:DD67 CX63:CX67 CR63:CR67 CL63:CL67 CF63:CF67 BZ63:BZ67 BT63:BT67 BN63:BN67 BH63:BH67 BB63:BB67 AV63:AV67 AV31:AV39 BB31:BB39 BH31:BH39 BN31:BN39 BT31:BT39 BZ31:BZ39 CF31:CF39 CL31:CL39 CR31:CR39 CX31:CX39 DD31:DD39 DJ31:DJ39 DP31:DP39 AP31:AP39 AV3:AV29 AP3:AP29 DP3:DP29 DJ3:DJ29 DD3:DD29 CX3:CX29 CR3:CR29 CL3:CL29 CF3:CF29 BZ3:BZ29 BT3:BT29 BN3:BN29 BH3:BH29 BB3:BB29</xm:sqref>
        </x14:dataValidation>
        <x14:dataValidation type="list" allowBlank="1" showInputMessage="1" showErrorMessage="1">
          <x14:formula1>
            <xm:f>Data!$B$53:$B$55</xm:f>
          </x14:formula1>
          <xm:sqref>DT113:DT1048576 DT63:DT67 DT31:DT39 DT3:DT29</xm:sqref>
        </x14:dataValidation>
        <x14:dataValidation type="list" allowBlank="1" showInputMessage="1" showErrorMessage="1">
          <x14:formula1>
            <xm:f>Data!$B$57:$B$61</xm:f>
          </x14:formula1>
          <xm:sqref>DV113:DV1048576 DV63:DV67 DV31:DV39 DV3:DV29</xm:sqref>
        </x14:dataValidation>
        <x14:dataValidation type="list" allowBlank="1" showInputMessage="1" showErrorMessage="1">
          <x14:formula1>
            <xm:f>Data!$B$63:$B$68</xm:f>
          </x14:formula1>
          <xm:sqref>DW113:DW1048576 DW63:DW67 DW31:DW39 DW3:DW29</xm:sqref>
        </x14:dataValidation>
        <x14:dataValidation type="list" allowBlank="1" showInputMessage="1" showErrorMessage="1">
          <x14:formula1>
            <xm:f>Data!$B$70:$B$72</xm:f>
          </x14:formula1>
          <xm:sqref>DX113:DX1048576 DX63:DX67 DX31:DX39 DX3:DX29</xm:sqref>
        </x14:dataValidation>
        <x14:dataValidation type="list" allowBlank="1" showInputMessage="1" showErrorMessage="1">
          <x14:formula1>
            <xm:f>Data!$B$74:$B$76</xm:f>
          </x14:formula1>
          <xm:sqref>DY113:DY1048576 DY63:DY67 DY31:DY39 DY3:DY29</xm:sqref>
        </x14:dataValidation>
        <x14:dataValidation type="list" allowBlank="1" showInputMessage="1" showErrorMessage="1">
          <x14:formula1>
            <xm:f>Data!$B$78:$B$80</xm:f>
          </x14:formula1>
          <xm:sqref>EA113:EA1048576 EA63:EA67 EA31:EA39 EA3:EA29</xm:sqref>
        </x14:dataValidation>
        <x14:dataValidation type="list" allowBlank="1" showInputMessage="1" showErrorMessage="1">
          <x14:formula1>
            <xm:f>Data!$B$82:$B$85</xm:f>
          </x14:formula1>
          <xm:sqref>EB113:EB1048576 EB63:EB67 EB31:EB39 EB3:EB29</xm:sqref>
        </x14:dataValidation>
        <x14:dataValidation type="list" allowBlank="1" showInputMessage="1" showErrorMessage="1">
          <x14:formula1>
            <xm:f>Data!$B$87:$B$89</xm:f>
          </x14:formula1>
          <xm:sqref>EC113:EC1048576 EC63:EC67 EC31:EC39 EC3:EC29</xm:sqref>
        </x14:dataValidation>
        <x14:dataValidation type="list" allowBlank="1" showInputMessage="1" showErrorMessage="1">
          <x14:formula1>
            <xm:f>Data!$B$91:$B$93</xm:f>
          </x14:formula1>
          <xm:sqref>ED113:ED1048576 ED63:ED67 ED31:ED39 ED3:ED29</xm:sqref>
        </x14:dataValidation>
        <x14:dataValidation type="list" allowBlank="1" showInputMessage="1" showErrorMessage="1">
          <x14:formula1>
            <xm:f>'P:\Организации\ООО УК Партнер-Гарант\ДУ - Форма 2\[PG_f2_2019.xlsx]Data'!#REF!</xm:f>
          </x14:formula1>
          <xm:sqref>D30:L30 N30 W30 Z30 AC30 AF30 AI30 AL30 Q30 T30 AO30:AP30 BG30:BH30 BY30:BZ30 BS30:BT30 BM30:BN30 AU30:AV30 BA30:BB30 CE30:CF30 CK30:CL30 CQ30:CR30 CW30:CX30 DC30:DD30 DI30:DJ30 DO30:DP30 DT30 DV30:DY30 EA30:ED30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EA40:ED62 DV40:DY62 DT40:DT62 AO40:AP62 DO40:DP62 DI40:DJ62 DC40:DD62 CW40:CX62 CQ40:CR62 CK40:CL62 CE40:CF62 BY40:BZ62 BS40:BT62 BM40:BN62 BG40:BH62 BA40:BB62 AU40:AV62 T40:T62 Q40:Q62 AL40:AL62 AI40:AI62 AF40:AF62 AC40:AC62 Z40:Z62 W40:W62 N40:N62 D40:L62 EA68:ED112 DV68:DY112 DT68:DT112 DO68:DP112 DI68:DJ112 DC68:DD112 CW68:CX112 CQ68:CR112 CK68:CL112 CE68:CF112 BY68:BZ112 BS68:BT112 BM68:BN112 BG68:BH112 BA68:BB112 AU68:AV112 AO68:AP112 Q68:Q112 AL68:AL112 AI68:AI112 AF68:AF112 AC68:AC112 Z68:Z112 W68:W112 T68:T112 N68:N112 D68:L112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F112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" sqref="F3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10.7109375" style="2" customWidth="1"/>
    <col min="5" max="5" width="10.7109375" style="10" customWidth="1"/>
    <col min="6" max="6" width="20.7109375" style="2" customWidth="1"/>
    <col min="7" max="7" width="12.42578125" style="11" customWidth="1"/>
    <col min="8" max="8" width="16.7109375" style="2" customWidth="1"/>
    <col min="9" max="9" width="26.7109375" style="2" customWidth="1"/>
    <col min="10" max="10" width="10.7109375" style="11" customWidth="1"/>
    <col min="11" max="11" width="26.7109375" style="2" customWidth="1"/>
    <col min="12" max="12" width="36.7109375" style="2" customWidth="1"/>
    <col min="13" max="13" width="10.7109375" style="11" customWidth="1"/>
    <col min="14" max="14" width="16.7109375" style="2" customWidth="1"/>
    <col min="15" max="15" width="26.7109375" style="2" customWidth="1"/>
    <col min="16" max="16" width="10.7109375" style="11" customWidth="1"/>
    <col min="17" max="18" width="26.7109375" style="2" customWidth="1"/>
    <col min="19" max="19" width="10.7109375" style="11" customWidth="1"/>
    <col min="20" max="20" width="16.7109375" style="2" customWidth="1"/>
    <col min="21" max="21" width="26.7109375" style="2" customWidth="1"/>
    <col min="22" max="22" width="10.7109375" style="11" customWidth="1"/>
    <col min="23" max="23" width="16.7109375" style="2" customWidth="1"/>
    <col min="24" max="24" width="26.7109375" style="2" customWidth="1"/>
    <col min="25" max="25" width="10.7109375" style="11" customWidth="1"/>
    <col min="26" max="26" width="16.7109375" style="2" customWidth="1"/>
    <col min="27" max="27" width="46.7109375" style="2" customWidth="1"/>
    <col min="28" max="28" width="10.7109375" style="11" customWidth="1"/>
    <col min="29" max="29" width="16.7109375" style="2" customWidth="1"/>
    <col min="30" max="30" width="26.7109375" style="2" customWidth="1"/>
    <col min="31" max="31" width="10.7109375" style="11" customWidth="1"/>
    <col min="32" max="32" width="16.7109375" style="2" customWidth="1"/>
    <col min="33" max="33" width="26.7109375" style="2" customWidth="1"/>
    <col min="34" max="34" width="10.7109375" style="11" customWidth="1"/>
    <col min="35" max="35" width="16.7109375" style="2" customWidth="1"/>
    <col min="36" max="36" width="26.7109375" style="2" customWidth="1"/>
    <col min="37" max="37" width="10.7109375" style="11" customWidth="1"/>
    <col min="38" max="38" width="16.7109375" style="2" customWidth="1"/>
    <col min="39" max="39" width="40.7109375" style="2" customWidth="1"/>
    <col min="40" max="40" width="10.7109375" style="11" customWidth="1"/>
    <col min="41" max="42" width="26.7109375" style="2" customWidth="1"/>
    <col min="43" max="43" width="10.7109375" style="11" customWidth="1"/>
    <col min="44" max="45" width="26.7109375" style="2" customWidth="1"/>
    <col min="46" max="46" width="10.7109375" style="11" customWidth="1"/>
    <col min="47" max="47" width="16.7109375" style="2" customWidth="1"/>
    <col min="48" max="48" width="26.7109375" style="2" customWidth="1"/>
    <col min="49" max="49" width="10.7109375" style="11" customWidth="1"/>
    <col min="50" max="50" width="16.7109375" style="2" customWidth="1"/>
    <col min="51" max="51" width="40.7109375" style="2" customWidth="1"/>
    <col min="52" max="52" width="10.7109375" style="11" customWidth="1"/>
    <col min="53" max="53" width="16.7109375" style="2" customWidth="1"/>
    <col min="54" max="54" width="26.7109375" style="2" customWidth="1"/>
    <col min="55" max="55" width="10.7109375" style="11" customWidth="1"/>
    <col min="56" max="56" width="16.7109375" style="2" customWidth="1"/>
    <col min="57" max="57" width="26.7109375" style="2" customWidth="1"/>
    <col min="58" max="58" width="14" style="11" customWidth="1"/>
    <col min="59" max="16384" width="9.140625" style="2"/>
  </cols>
  <sheetData>
    <row r="1" spans="1:58" s="15" customFormat="1" ht="30" customHeight="1" x14ac:dyDescent="0.25">
      <c r="A1" s="68" t="s">
        <v>0</v>
      </c>
      <c r="B1" s="68" t="s">
        <v>1</v>
      </c>
      <c r="C1" s="68" t="s">
        <v>585</v>
      </c>
      <c r="D1" s="68" t="s">
        <v>190</v>
      </c>
      <c r="E1" s="68" t="s">
        <v>192</v>
      </c>
      <c r="F1" s="68" t="s">
        <v>193</v>
      </c>
      <c r="G1" s="66" t="s">
        <v>239</v>
      </c>
      <c r="H1" s="75"/>
      <c r="I1" s="67"/>
      <c r="J1" s="66" t="s">
        <v>254</v>
      </c>
      <c r="K1" s="75"/>
      <c r="L1" s="67"/>
      <c r="M1" s="66" t="s">
        <v>253</v>
      </c>
      <c r="N1" s="75"/>
      <c r="O1" s="67"/>
      <c r="P1" s="66" t="s">
        <v>240</v>
      </c>
      <c r="Q1" s="75"/>
      <c r="R1" s="67"/>
      <c r="S1" s="66" t="s">
        <v>250</v>
      </c>
      <c r="T1" s="75"/>
      <c r="U1" s="67"/>
      <c r="V1" s="75" t="s">
        <v>249</v>
      </c>
      <c r="W1" s="75"/>
      <c r="X1" s="67"/>
      <c r="Y1" s="75" t="s">
        <v>248</v>
      </c>
      <c r="Z1" s="75"/>
      <c r="AA1" s="67"/>
      <c r="AB1" s="75" t="s">
        <v>247</v>
      </c>
      <c r="AC1" s="75"/>
      <c r="AD1" s="67"/>
      <c r="AE1" s="75" t="s">
        <v>246</v>
      </c>
      <c r="AF1" s="75"/>
      <c r="AG1" s="67"/>
      <c r="AH1" s="75" t="s">
        <v>245</v>
      </c>
      <c r="AI1" s="75"/>
      <c r="AJ1" s="67"/>
      <c r="AK1" s="75" t="s">
        <v>244</v>
      </c>
      <c r="AL1" s="75"/>
      <c r="AM1" s="67"/>
      <c r="AN1" s="75" t="s">
        <v>243</v>
      </c>
      <c r="AO1" s="75"/>
      <c r="AP1" s="67"/>
      <c r="AQ1" s="75" t="s">
        <v>242</v>
      </c>
      <c r="AR1" s="75"/>
      <c r="AS1" s="67"/>
      <c r="AT1" s="75" t="s">
        <v>252</v>
      </c>
      <c r="AU1" s="75"/>
      <c r="AV1" s="67"/>
      <c r="AW1" s="75" t="s">
        <v>251</v>
      </c>
      <c r="AX1" s="75"/>
      <c r="AY1" s="67"/>
      <c r="AZ1" s="75" t="s">
        <v>241</v>
      </c>
      <c r="BA1" s="75"/>
      <c r="BB1" s="67"/>
      <c r="BC1" s="71" t="s">
        <v>637</v>
      </c>
      <c r="BD1" s="71"/>
      <c r="BE1" s="71"/>
      <c r="BF1" s="68" t="s">
        <v>270</v>
      </c>
    </row>
    <row r="2" spans="1:58" s="15" customFormat="1" ht="105" customHeight="1" x14ac:dyDescent="0.25">
      <c r="A2" s="70"/>
      <c r="B2" s="70"/>
      <c r="C2" s="70"/>
      <c r="D2" s="70"/>
      <c r="E2" s="70"/>
      <c r="F2" s="70"/>
      <c r="G2" s="14" t="s">
        <v>268</v>
      </c>
      <c r="H2" s="14" t="s">
        <v>195</v>
      </c>
      <c r="I2" s="14" t="s">
        <v>194</v>
      </c>
      <c r="J2" s="14" t="s">
        <v>268</v>
      </c>
      <c r="K2" s="14" t="s">
        <v>195</v>
      </c>
      <c r="L2" s="14" t="s">
        <v>194</v>
      </c>
      <c r="M2" s="14" t="s">
        <v>268</v>
      </c>
      <c r="N2" s="14" t="s">
        <v>195</v>
      </c>
      <c r="O2" s="14" t="s">
        <v>194</v>
      </c>
      <c r="P2" s="14" t="s">
        <v>268</v>
      </c>
      <c r="Q2" s="14" t="s">
        <v>195</v>
      </c>
      <c r="R2" s="14" t="s">
        <v>194</v>
      </c>
      <c r="S2" s="14" t="s">
        <v>268</v>
      </c>
      <c r="T2" s="14" t="s">
        <v>195</v>
      </c>
      <c r="U2" s="14" t="s">
        <v>194</v>
      </c>
      <c r="V2" s="14" t="s">
        <v>268</v>
      </c>
      <c r="W2" s="14" t="s">
        <v>195</v>
      </c>
      <c r="X2" s="14" t="s">
        <v>194</v>
      </c>
      <c r="Y2" s="14" t="s">
        <v>268</v>
      </c>
      <c r="Z2" s="14" t="s">
        <v>195</v>
      </c>
      <c r="AA2" s="14" t="s">
        <v>194</v>
      </c>
      <c r="AB2" s="14" t="s">
        <v>268</v>
      </c>
      <c r="AC2" s="14" t="s">
        <v>195</v>
      </c>
      <c r="AD2" s="14" t="s">
        <v>194</v>
      </c>
      <c r="AE2" s="14" t="s">
        <v>268</v>
      </c>
      <c r="AF2" s="14" t="s">
        <v>195</v>
      </c>
      <c r="AG2" s="14" t="s">
        <v>194</v>
      </c>
      <c r="AH2" s="14" t="s">
        <v>268</v>
      </c>
      <c r="AI2" s="14" t="s">
        <v>195</v>
      </c>
      <c r="AJ2" s="14" t="s">
        <v>194</v>
      </c>
      <c r="AK2" s="14" t="s">
        <v>268</v>
      </c>
      <c r="AL2" s="14" t="s">
        <v>195</v>
      </c>
      <c r="AM2" s="14" t="s">
        <v>194</v>
      </c>
      <c r="AN2" s="14" t="s">
        <v>268</v>
      </c>
      <c r="AO2" s="14" t="s">
        <v>195</v>
      </c>
      <c r="AP2" s="14" t="s">
        <v>194</v>
      </c>
      <c r="AQ2" s="14" t="s">
        <v>268</v>
      </c>
      <c r="AR2" s="14" t="s">
        <v>195</v>
      </c>
      <c r="AS2" s="14" t="s">
        <v>194</v>
      </c>
      <c r="AT2" s="14" t="s">
        <v>268</v>
      </c>
      <c r="AU2" s="14" t="s">
        <v>195</v>
      </c>
      <c r="AV2" s="14" t="s">
        <v>194</v>
      </c>
      <c r="AW2" s="14" t="s">
        <v>268</v>
      </c>
      <c r="AX2" s="14" t="s">
        <v>195</v>
      </c>
      <c r="AY2" s="14" t="s">
        <v>194</v>
      </c>
      <c r="AZ2" s="14" t="s">
        <v>268</v>
      </c>
      <c r="BA2" s="14" t="s">
        <v>195</v>
      </c>
      <c r="BB2" s="14" t="s">
        <v>194</v>
      </c>
      <c r="BC2" s="41" t="s">
        <v>268</v>
      </c>
      <c r="BD2" s="41" t="s">
        <v>195</v>
      </c>
      <c r="BE2" s="41" t="s">
        <v>194</v>
      </c>
      <c r="BF2" s="70"/>
    </row>
    <row r="3" spans="1:58" ht="15" customHeight="1" x14ac:dyDescent="0.25">
      <c r="A3" s="26">
        <v>1</v>
      </c>
      <c r="B3" s="27" t="s">
        <v>385</v>
      </c>
      <c r="C3" s="27" t="s">
        <v>591</v>
      </c>
      <c r="D3" s="4" t="s">
        <v>238</v>
      </c>
      <c r="E3" s="1">
        <v>43466</v>
      </c>
      <c r="F3" s="4" t="s">
        <v>31</v>
      </c>
      <c r="G3" s="6">
        <v>608132.4</v>
      </c>
      <c r="H3" s="4" t="s">
        <v>315</v>
      </c>
      <c r="I3" s="4" t="s">
        <v>376</v>
      </c>
      <c r="J3" s="6">
        <v>223074.47999999998</v>
      </c>
      <c r="K3" s="4" t="s">
        <v>316</v>
      </c>
      <c r="L3" s="65" t="s">
        <v>1042</v>
      </c>
      <c r="M3" s="6">
        <v>34942.17</v>
      </c>
      <c r="N3" s="4" t="s">
        <v>315</v>
      </c>
      <c r="O3" s="4" t="s">
        <v>373</v>
      </c>
      <c r="P3" s="6">
        <v>42578.64</v>
      </c>
      <c r="Q3" s="4" t="s">
        <v>317</v>
      </c>
      <c r="R3" s="4" t="s">
        <v>376</v>
      </c>
      <c r="S3" s="6">
        <v>268429.8</v>
      </c>
      <c r="T3" s="4" t="s">
        <v>315</v>
      </c>
      <c r="U3" s="4" t="s">
        <v>376</v>
      </c>
      <c r="V3" s="6">
        <v>158281.07999999999</v>
      </c>
      <c r="W3" s="4" t="s">
        <v>315</v>
      </c>
      <c r="X3" s="65" t="s">
        <v>1042</v>
      </c>
      <c r="Y3" s="6">
        <v>450777</v>
      </c>
      <c r="Z3" s="4" t="s">
        <v>315</v>
      </c>
      <c r="AA3" s="4" t="s">
        <v>683</v>
      </c>
      <c r="AB3" s="6">
        <v>2776.9199999999996</v>
      </c>
      <c r="AC3" s="4" t="s">
        <v>315</v>
      </c>
      <c r="AD3" s="4" t="s">
        <v>376</v>
      </c>
      <c r="AE3" s="6">
        <v>0</v>
      </c>
      <c r="AF3" s="4" t="s">
        <v>315</v>
      </c>
      <c r="AG3" s="4"/>
      <c r="AH3" s="6">
        <v>87008.280000000013</v>
      </c>
      <c r="AI3" s="4" t="s">
        <v>315</v>
      </c>
      <c r="AJ3" s="4" t="s">
        <v>374</v>
      </c>
      <c r="AK3" s="6">
        <v>103669.43999999999</v>
      </c>
      <c r="AL3" s="4" t="s">
        <v>315</v>
      </c>
      <c r="AM3" s="4" t="s">
        <v>377</v>
      </c>
      <c r="AN3" s="6">
        <v>16661.16</v>
      </c>
      <c r="AO3" s="4" t="s">
        <v>317</v>
      </c>
      <c r="AP3" s="4" t="s">
        <v>375</v>
      </c>
      <c r="AQ3" s="6">
        <v>300826.56</v>
      </c>
      <c r="AR3" s="4" t="s">
        <v>316</v>
      </c>
      <c r="AS3" s="65" t="s">
        <v>1042</v>
      </c>
      <c r="AT3" s="6">
        <v>11570.25</v>
      </c>
      <c r="AU3" s="4" t="s">
        <v>318</v>
      </c>
      <c r="AV3" s="4" t="s">
        <v>376</v>
      </c>
      <c r="AW3" s="6">
        <v>4628.16</v>
      </c>
      <c r="AX3" s="4" t="s">
        <v>315</v>
      </c>
      <c r="AY3" s="4" t="s">
        <v>378</v>
      </c>
      <c r="AZ3" s="6">
        <v>208813.31999999995</v>
      </c>
      <c r="BA3" s="4" t="s">
        <v>319</v>
      </c>
      <c r="BB3" s="4" t="s">
        <v>376</v>
      </c>
      <c r="BC3" s="6">
        <v>208274.69999999995</v>
      </c>
      <c r="BD3" s="4" t="s">
        <v>638</v>
      </c>
      <c r="BE3" s="4" t="s">
        <v>376</v>
      </c>
      <c r="BF3" s="30">
        <f t="shared" ref="BF3:BF30" si="0">G3+J3+M3+P3+S3+V3+Y3+AB3+AE3+AH3+AK3+AN3+AQ3+AT3+AW3+AZ3+BC3</f>
        <v>2730444.3599999994</v>
      </c>
    </row>
    <row r="4" spans="1:58" ht="15" customHeight="1" x14ac:dyDescent="0.25">
      <c r="A4" s="26">
        <v>2</v>
      </c>
      <c r="B4" s="27" t="s">
        <v>386</v>
      </c>
      <c r="C4" s="27" t="s">
        <v>592</v>
      </c>
      <c r="D4" s="4" t="s">
        <v>238</v>
      </c>
      <c r="E4" s="1">
        <v>43466</v>
      </c>
      <c r="F4" s="4" t="s">
        <v>31</v>
      </c>
      <c r="G4" s="6">
        <v>605365.07999999996</v>
      </c>
      <c r="H4" s="4" t="s">
        <v>315</v>
      </c>
      <c r="I4" s="4" t="s">
        <v>376</v>
      </c>
      <c r="J4" s="6">
        <v>222059.39999999994</v>
      </c>
      <c r="K4" s="4" t="s">
        <v>316</v>
      </c>
      <c r="L4" s="65" t="s">
        <v>1042</v>
      </c>
      <c r="M4" s="6">
        <v>34783.14</v>
      </c>
      <c r="N4" s="4" t="s">
        <v>315</v>
      </c>
      <c r="O4" s="4" t="s">
        <v>373</v>
      </c>
      <c r="P4" s="6">
        <v>42384.72</v>
      </c>
      <c r="Q4" s="4" t="s">
        <v>317</v>
      </c>
      <c r="R4" s="4" t="s">
        <v>376</v>
      </c>
      <c r="S4" s="6">
        <v>267208.31999999995</v>
      </c>
      <c r="T4" s="4" t="s">
        <v>315</v>
      </c>
      <c r="U4" s="4" t="s">
        <v>376</v>
      </c>
      <c r="V4" s="6">
        <v>157560.72</v>
      </c>
      <c r="W4" s="4" t="s">
        <v>315</v>
      </c>
      <c r="X4" s="65" t="s">
        <v>1042</v>
      </c>
      <c r="Y4" s="6">
        <v>448725.72000000009</v>
      </c>
      <c r="Z4" s="4" t="s">
        <v>315</v>
      </c>
      <c r="AA4" s="4" t="s">
        <v>683</v>
      </c>
      <c r="AB4" s="6">
        <v>2764.1999999999994</v>
      </c>
      <c r="AC4" s="4" t="s">
        <v>315</v>
      </c>
      <c r="AD4" s="4" t="s">
        <v>376</v>
      </c>
      <c r="AE4" s="6">
        <v>0</v>
      </c>
      <c r="AF4" s="4" t="s">
        <v>315</v>
      </c>
      <c r="AG4" s="4"/>
      <c r="AH4" s="6">
        <v>86612.39999999998</v>
      </c>
      <c r="AI4" s="4" t="s">
        <v>315</v>
      </c>
      <c r="AJ4" s="4" t="s">
        <v>374</v>
      </c>
      <c r="AK4" s="6">
        <v>103197.71999999999</v>
      </c>
      <c r="AL4" s="4" t="s">
        <v>315</v>
      </c>
      <c r="AM4" s="4" t="s">
        <v>377</v>
      </c>
      <c r="AN4" s="6">
        <v>16585.320000000003</v>
      </c>
      <c r="AO4" s="4" t="s">
        <v>317</v>
      </c>
      <c r="AP4" s="4" t="s">
        <v>375</v>
      </c>
      <c r="AQ4" s="6">
        <v>299457.60000000003</v>
      </c>
      <c r="AR4" s="4" t="s">
        <v>316</v>
      </c>
      <c r="AS4" s="65" t="s">
        <v>1042</v>
      </c>
      <c r="AT4" s="6">
        <v>11517.599999999999</v>
      </c>
      <c r="AU4" s="4" t="s">
        <v>318</v>
      </c>
      <c r="AV4" s="4" t="s">
        <v>376</v>
      </c>
      <c r="AW4" s="6">
        <v>4607.04</v>
      </c>
      <c r="AX4" s="4" t="s">
        <v>315</v>
      </c>
      <c r="AY4" s="4" t="s">
        <v>378</v>
      </c>
      <c r="AZ4" s="6">
        <v>211713.96000000008</v>
      </c>
      <c r="BA4" s="4" t="s">
        <v>319</v>
      </c>
      <c r="BB4" s="4" t="s">
        <v>376</v>
      </c>
      <c r="BC4" s="6">
        <v>224599.64999999997</v>
      </c>
      <c r="BD4" s="4" t="s">
        <v>638</v>
      </c>
      <c r="BE4" s="4" t="s">
        <v>376</v>
      </c>
      <c r="BF4" s="30">
        <f t="shared" si="0"/>
        <v>2739142.5899999994</v>
      </c>
    </row>
    <row r="5" spans="1:58" ht="15" customHeight="1" x14ac:dyDescent="0.25">
      <c r="A5" s="26">
        <v>3</v>
      </c>
      <c r="B5" s="27" t="s">
        <v>387</v>
      </c>
      <c r="C5" s="27" t="s">
        <v>593</v>
      </c>
      <c r="D5" s="4" t="s">
        <v>238</v>
      </c>
      <c r="E5" s="1">
        <v>43466</v>
      </c>
      <c r="F5" s="4" t="s">
        <v>31</v>
      </c>
      <c r="G5" s="6">
        <v>552054.24000000011</v>
      </c>
      <c r="H5" s="4" t="s">
        <v>315</v>
      </c>
      <c r="I5" s="4" t="s">
        <v>376</v>
      </c>
      <c r="J5" s="6">
        <v>174817.2</v>
      </c>
      <c r="K5" s="4" t="s">
        <v>316</v>
      </c>
      <c r="L5" s="65" t="s">
        <v>1042</v>
      </c>
      <c r="M5" s="6">
        <v>33353.279999999999</v>
      </c>
      <c r="N5" s="4" t="s">
        <v>315</v>
      </c>
      <c r="O5" s="4" t="s">
        <v>373</v>
      </c>
      <c r="P5" s="6">
        <v>39563.879999999997</v>
      </c>
      <c r="Q5" s="4" t="s">
        <v>317</v>
      </c>
      <c r="R5" s="4" t="s">
        <v>376</v>
      </c>
      <c r="S5" s="6">
        <v>253024.92</v>
      </c>
      <c r="T5" s="4" t="s">
        <v>315</v>
      </c>
      <c r="U5" s="4" t="s">
        <v>376</v>
      </c>
      <c r="V5" s="6">
        <v>151814.88</v>
      </c>
      <c r="W5" s="4" t="s">
        <v>315</v>
      </c>
      <c r="X5" s="65" t="s">
        <v>1042</v>
      </c>
      <c r="Y5" s="6">
        <v>448083.96000000008</v>
      </c>
      <c r="Z5" s="4" t="s">
        <v>315</v>
      </c>
      <c r="AA5" s="4" t="s">
        <v>683</v>
      </c>
      <c r="AB5" s="6">
        <v>2760.2400000000002</v>
      </c>
      <c r="AC5" s="4" t="s">
        <v>315</v>
      </c>
      <c r="AD5" s="4" t="s">
        <v>376</v>
      </c>
      <c r="AE5" s="6">
        <v>0</v>
      </c>
      <c r="AF5" s="4" t="s">
        <v>315</v>
      </c>
      <c r="AG5" s="4"/>
      <c r="AH5" s="6">
        <v>86488.44</v>
      </c>
      <c r="AI5" s="4" t="s">
        <v>315</v>
      </c>
      <c r="AJ5" s="4" t="s">
        <v>374</v>
      </c>
      <c r="AK5" s="6">
        <v>101209.92000000003</v>
      </c>
      <c r="AL5" s="4" t="s">
        <v>315</v>
      </c>
      <c r="AM5" s="4" t="s">
        <v>377</v>
      </c>
      <c r="AN5" s="6">
        <v>9200.8799999999992</v>
      </c>
      <c r="AO5" s="4" t="s">
        <v>317</v>
      </c>
      <c r="AP5" s="4" t="s">
        <v>375</v>
      </c>
      <c r="AQ5" s="6">
        <v>280627.68000000005</v>
      </c>
      <c r="AR5" s="4" t="s">
        <v>316</v>
      </c>
      <c r="AS5" s="65" t="s">
        <v>1042</v>
      </c>
      <c r="AT5" s="6">
        <v>11501.130000000001</v>
      </c>
      <c r="AU5" s="4" t="s">
        <v>318</v>
      </c>
      <c r="AV5" s="4" t="s">
        <v>376</v>
      </c>
      <c r="AW5" s="6">
        <v>2760.2400000000002</v>
      </c>
      <c r="AX5" s="4" t="s">
        <v>315</v>
      </c>
      <c r="AY5" s="4" t="s">
        <v>378</v>
      </c>
      <c r="AZ5" s="6">
        <v>300668.87999999995</v>
      </c>
      <c r="BA5" s="4" t="s">
        <v>319</v>
      </c>
      <c r="BB5" s="4" t="s">
        <v>376</v>
      </c>
      <c r="BC5" s="6">
        <v>130339.01</v>
      </c>
      <c r="BD5" s="4" t="s">
        <v>638</v>
      </c>
      <c r="BE5" s="4" t="s">
        <v>376</v>
      </c>
      <c r="BF5" s="30">
        <f t="shared" si="0"/>
        <v>2578268.7799999998</v>
      </c>
    </row>
    <row r="6" spans="1:58" ht="15" customHeight="1" x14ac:dyDescent="0.25">
      <c r="A6" s="26">
        <v>4</v>
      </c>
      <c r="B6" s="27" t="s">
        <v>388</v>
      </c>
      <c r="C6" s="27" t="s">
        <v>594</v>
      </c>
      <c r="D6" s="4" t="s">
        <v>238</v>
      </c>
      <c r="E6" s="1">
        <v>43466</v>
      </c>
      <c r="F6" s="4" t="s">
        <v>31</v>
      </c>
      <c r="G6" s="6">
        <v>1008590.6400000001</v>
      </c>
      <c r="H6" s="4" t="s">
        <v>315</v>
      </c>
      <c r="I6" s="4" t="s">
        <v>376</v>
      </c>
      <c r="J6" s="6">
        <v>372236.36000000004</v>
      </c>
      <c r="K6" s="4" t="s">
        <v>316</v>
      </c>
      <c r="L6" s="65" t="s">
        <v>1042</v>
      </c>
      <c r="M6" s="6">
        <v>58284.84</v>
      </c>
      <c r="N6" s="4" t="s">
        <v>315</v>
      </c>
      <c r="O6" s="4" t="s">
        <v>373</v>
      </c>
      <c r="P6" s="6">
        <v>71049.359999999986</v>
      </c>
      <c r="Q6" s="4" t="s">
        <v>317</v>
      </c>
      <c r="R6" s="4" t="s">
        <v>376</v>
      </c>
      <c r="S6" s="6">
        <v>447919.27999999991</v>
      </c>
      <c r="T6" s="4" t="s">
        <v>315</v>
      </c>
      <c r="U6" s="4" t="s">
        <v>376</v>
      </c>
      <c r="V6" s="6">
        <v>264117.91999999993</v>
      </c>
      <c r="W6" s="4" t="s">
        <v>315</v>
      </c>
      <c r="X6" s="65" t="s">
        <v>1042</v>
      </c>
      <c r="Y6" s="6">
        <v>752195.60000000009</v>
      </c>
      <c r="Z6" s="4" t="s">
        <v>315</v>
      </c>
      <c r="AA6" s="4" t="s">
        <v>683</v>
      </c>
      <c r="AB6" s="6">
        <v>4633.7200000000012</v>
      </c>
      <c r="AC6" s="4" t="s">
        <v>315</v>
      </c>
      <c r="AD6" s="4" t="s">
        <v>376</v>
      </c>
      <c r="AE6" s="6">
        <v>0</v>
      </c>
      <c r="AF6" s="4" t="s">
        <v>315</v>
      </c>
      <c r="AG6" s="4"/>
      <c r="AH6" s="6">
        <v>0</v>
      </c>
      <c r="AI6" s="4" t="s">
        <v>315</v>
      </c>
      <c r="AJ6" s="4"/>
      <c r="AK6" s="6">
        <v>172989.52</v>
      </c>
      <c r="AL6" s="4" t="s">
        <v>315</v>
      </c>
      <c r="AM6" s="4" t="s">
        <v>377</v>
      </c>
      <c r="AN6" s="6">
        <v>27801.84</v>
      </c>
      <c r="AO6" s="4" t="s">
        <v>317</v>
      </c>
      <c r="AP6" s="4" t="s">
        <v>375</v>
      </c>
      <c r="AQ6" s="6">
        <v>464909.47999999986</v>
      </c>
      <c r="AR6" s="4" t="s">
        <v>316</v>
      </c>
      <c r="AS6" s="65" t="s">
        <v>1042</v>
      </c>
      <c r="AT6" s="6">
        <v>19299.629999999997</v>
      </c>
      <c r="AU6" s="4" t="s">
        <v>318</v>
      </c>
      <c r="AV6" s="4" t="s">
        <v>376</v>
      </c>
      <c r="AW6" s="6">
        <v>7722.8399999999983</v>
      </c>
      <c r="AX6" s="4" t="s">
        <v>315</v>
      </c>
      <c r="AY6" s="4" t="s">
        <v>378</v>
      </c>
      <c r="AZ6" s="6">
        <v>396437.40000000008</v>
      </c>
      <c r="BA6" s="4" t="s">
        <v>319</v>
      </c>
      <c r="BB6" s="4" t="s">
        <v>376</v>
      </c>
      <c r="BC6" s="6">
        <v>328622.16000000003</v>
      </c>
      <c r="BD6" s="4" t="s">
        <v>638</v>
      </c>
      <c r="BE6" s="4" t="s">
        <v>376</v>
      </c>
      <c r="BF6" s="30">
        <f t="shared" si="0"/>
        <v>4396810.59</v>
      </c>
    </row>
    <row r="7" spans="1:58" ht="15" customHeight="1" x14ac:dyDescent="0.25">
      <c r="A7" s="26">
        <v>5</v>
      </c>
      <c r="B7" s="27" t="s">
        <v>389</v>
      </c>
      <c r="C7" s="27" t="s">
        <v>595</v>
      </c>
      <c r="D7" s="4" t="s">
        <v>238</v>
      </c>
      <c r="E7" s="1">
        <v>43466</v>
      </c>
      <c r="F7" s="4" t="s">
        <v>31</v>
      </c>
      <c r="G7" s="6">
        <v>130894.91999999998</v>
      </c>
      <c r="H7" s="4" t="s">
        <v>315</v>
      </c>
      <c r="I7" s="4" t="s">
        <v>376</v>
      </c>
      <c r="J7" s="6">
        <v>47598.119999999995</v>
      </c>
      <c r="K7" s="4" t="s">
        <v>316</v>
      </c>
      <c r="L7" s="65" t="s">
        <v>1042</v>
      </c>
      <c r="M7" s="6">
        <v>10209.27</v>
      </c>
      <c r="N7" s="4" t="s">
        <v>315</v>
      </c>
      <c r="O7" s="4" t="s">
        <v>373</v>
      </c>
      <c r="P7" s="6">
        <v>12440.520000000004</v>
      </c>
      <c r="Q7" s="4" t="s">
        <v>317</v>
      </c>
      <c r="R7" s="4" t="s">
        <v>376</v>
      </c>
      <c r="S7" s="6">
        <v>102227.87999999998</v>
      </c>
      <c r="T7" s="4" t="s">
        <v>315</v>
      </c>
      <c r="U7" s="4" t="s">
        <v>376</v>
      </c>
      <c r="V7" s="6">
        <v>0</v>
      </c>
      <c r="W7" s="4" t="s">
        <v>315</v>
      </c>
      <c r="X7" s="4"/>
      <c r="Y7" s="6">
        <v>0</v>
      </c>
      <c r="Z7" s="4" t="s">
        <v>315</v>
      </c>
      <c r="AA7" s="4"/>
      <c r="AB7" s="6">
        <v>811.32</v>
      </c>
      <c r="AC7" s="4" t="s">
        <v>315</v>
      </c>
      <c r="AD7" s="4" t="s">
        <v>376</v>
      </c>
      <c r="AE7" s="6">
        <v>0</v>
      </c>
      <c r="AF7" s="4" t="s">
        <v>315</v>
      </c>
      <c r="AG7" s="4"/>
      <c r="AH7" s="6">
        <v>0</v>
      </c>
      <c r="AI7" s="4" t="s">
        <v>315</v>
      </c>
      <c r="AJ7" s="4"/>
      <c r="AK7" s="6">
        <v>30289.679999999997</v>
      </c>
      <c r="AL7" s="4" t="s">
        <v>315</v>
      </c>
      <c r="AM7" s="4" t="s">
        <v>377</v>
      </c>
      <c r="AN7" s="6">
        <v>4868.04</v>
      </c>
      <c r="AO7" s="4" t="s">
        <v>317</v>
      </c>
      <c r="AP7" s="4" t="s">
        <v>375</v>
      </c>
      <c r="AQ7" s="6">
        <v>87894.360000000015</v>
      </c>
      <c r="AR7" s="4" t="s">
        <v>316</v>
      </c>
      <c r="AS7" s="65" t="s">
        <v>1042</v>
      </c>
      <c r="AT7" s="6">
        <v>3380.5499999999997</v>
      </c>
      <c r="AU7" s="4" t="s">
        <v>318</v>
      </c>
      <c r="AV7" s="4" t="s">
        <v>376</v>
      </c>
      <c r="AW7" s="6">
        <v>1352.2800000000004</v>
      </c>
      <c r="AX7" s="4" t="s">
        <v>315</v>
      </c>
      <c r="AY7" s="4" t="s">
        <v>378</v>
      </c>
      <c r="AZ7" s="6">
        <v>64149</v>
      </c>
      <c r="BA7" s="4" t="s">
        <v>319</v>
      </c>
      <c r="BB7" s="4" t="s">
        <v>376</v>
      </c>
      <c r="BC7" s="6">
        <v>37185.659999999996</v>
      </c>
      <c r="BD7" s="4" t="s">
        <v>638</v>
      </c>
      <c r="BE7" s="4" t="s">
        <v>376</v>
      </c>
      <c r="BF7" s="30">
        <f t="shared" si="0"/>
        <v>533301.6</v>
      </c>
    </row>
    <row r="8" spans="1:58" ht="15" customHeight="1" x14ac:dyDescent="0.25">
      <c r="A8" s="26">
        <v>6</v>
      </c>
      <c r="B8" s="27" t="s">
        <v>390</v>
      </c>
      <c r="C8" s="27" t="s">
        <v>596</v>
      </c>
      <c r="D8" s="4" t="s">
        <v>238</v>
      </c>
      <c r="E8" s="1">
        <v>43466</v>
      </c>
      <c r="F8" s="4" t="s">
        <v>31</v>
      </c>
      <c r="G8" s="6">
        <v>84789.12000000001</v>
      </c>
      <c r="H8" s="4" t="s">
        <v>315</v>
      </c>
      <c r="I8" s="4" t="s">
        <v>376</v>
      </c>
      <c r="J8" s="6">
        <v>30832.440000000006</v>
      </c>
      <c r="K8" s="4" t="s">
        <v>316</v>
      </c>
      <c r="L8" s="65" t="s">
        <v>1042</v>
      </c>
      <c r="M8" s="6">
        <v>6611.07</v>
      </c>
      <c r="N8" s="4" t="s">
        <v>315</v>
      </c>
      <c r="O8" s="4" t="s">
        <v>373</v>
      </c>
      <c r="P8" s="6">
        <v>8058.4400000000014</v>
      </c>
      <c r="Q8" s="4" t="s">
        <v>317</v>
      </c>
      <c r="R8" s="4" t="s">
        <v>376</v>
      </c>
      <c r="S8" s="6">
        <v>50803.360000000008</v>
      </c>
      <c r="T8" s="4" t="s">
        <v>315</v>
      </c>
      <c r="U8" s="4" t="s">
        <v>376</v>
      </c>
      <c r="V8" s="6">
        <v>0</v>
      </c>
      <c r="W8" s="4" t="s">
        <v>315</v>
      </c>
      <c r="X8" s="4"/>
      <c r="Y8" s="6">
        <v>0</v>
      </c>
      <c r="Z8" s="4" t="s">
        <v>315</v>
      </c>
      <c r="AA8" s="4"/>
      <c r="AB8" s="6">
        <v>525.52</v>
      </c>
      <c r="AC8" s="4" t="s">
        <v>315</v>
      </c>
      <c r="AD8" s="4" t="s">
        <v>376</v>
      </c>
      <c r="AE8" s="6">
        <v>0</v>
      </c>
      <c r="AF8" s="4" t="s">
        <v>315</v>
      </c>
      <c r="AG8" s="4"/>
      <c r="AH8" s="6">
        <v>16467.32</v>
      </c>
      <c r="AI8" s="4" t="s">
        <v>315</v>
      </c>
      <c r="AJ8" s="4" t="s">
        <v>374</v>
      </c>
      <c r="AK8" s="6">
        <v>19620.64</v>
      </c>
      <c r="AL8" s="4" t="s">
        <v>315</v>
      </c>
      <c r="AM8" s="4" t="s">
        <v>377</v>
      </c>
      <c r="AN8" s="6">
        <v>3153.28</v>
      </c>
      <c r="AO8" s="4" t="s">
        <v>317</v>
      </c>
      <c r="AP8" s="4" t="s">
        <v>375</v>
      </c>
      <c r="AQ8" s="6">
        <v>56934.759999999987</v>
      </c>
      <c r="AR8" s="4" t="s">
        <v>316</v>
      </c>
      <c r="AS8" s="4" t="s">
        <v>376</v>
      </c>
      <c r="AT8" s="6">
        <v>2189.1000000000004</v>
      </c>
      <c r="AU8" s="4" t="s">
        <v>318</v>
      </c>
      <c r="AV8" s="4" t="s">
        <v>376</v>
      </c>
      <c r="AW8" s="6">
        <v>875.92</v>
      </c>
      <c r="AX8" s="4" t="s">
        <v>315</v>
      </c>
      <c r="AY8" s="4" t="s">
        <v>378</v>
      </c>
      <c r="AZ8" s="6">
        <v>39066</v>
      </c>
      <c r="BA8" s="4" t="s">
        <v>319</v>
      </c>
      <c r="BB8" s="4" t="s">
        <v>376</v>
      </c>
      <c r="BC8" s="6">
        <v>35037.710000000006</v>
      </c>
      <c r="BD8" s="4" t="s">
        <v>638</v>
      </c>
      <c r="BE8" s="4" t="s">
        <v>376</v>
      </c>
      <c r="BF8" s="30">
        <f t="shared" si="0"/>
        <v>354964.68</v>
      </c>
    </row>
    <row r="9" spans="1:58" ht="15" customHeight="1" x14ac:dyDescent="0.25">
      <c r="A9" s="26">
        <v>7</v>
      </c>
      <c r="B9" s="27" t="s">
        <v>391</v>
      </c>
      <c r="C9" s="27" t="s">
        <v>597</v>
      </c>
      <c r="D9" s="4" t="s">
        <v>238</v>
      </c>
      <c r="E9" s="1">
        <v>43466</v>
      </c>
      <c r="F9" s="4" t="s">
        <v>31</v>
      </c>
      <c r="G9" s="6">
        <v>53381.399999999994</v>
      </c>
      <c r="H9" s="4" t="s">
        <v>315</v>
      </c>
      <c r="I9" s="4" t="s">
        <v>376</v>
      </c>
      <c r="J9" s="6">
        <v>19411.439999999999</v>
      </c>
      <c r="K9" s="4" t="s">
        <v>316</v>
      </c>
      <c r="L9" s="65" t="s">
        <v>1042</v>
      </c>
      <c r="M9" s="6">
        <v>4163.5199999999995</v>
      </c>
      <c r="N9" s="4" t="s">
        <v>315</v>
      </c>
      <c r="O9" s="4" t="s">
        <v>373</v>
      </c>
      <c r="P9" s="6">
        <v>5073.4799999999996</v>
      </c>
      <c r="Q9" s="4" t="s">
        <v>317</v>
      </c>
      <c r="R9" s="4" t="s">
        <v>376</v>
      </c>
      <c r="S9" s="6">
        <v>31984.679999999997</v>
      </c>
      <c r="T9" s="4" t="s">
        <v>315</v>
      </c>
      <c r="U9" s="4" t="s">
        <v>376</v>
      </c>
      <c r="V9" s="6">
        <v>0</v>
      </c>
      <c r="W9" s="4" t="s">
        <v>315</v>
      </c>
      <c r="X9" s="4"/>
      <c r="Y9" s="6">
        <v>0</v>
      </c>
      <c r="Z9" s="4" t="s">
        <v>315</v>
      </c>
      <c r="AA9" s="4"/>
      <c r="AB9" s="6">
        <v>330.84</v>
      </c>
      <c r="AC9" s="4" t="s">
        <v>315</v>
      </c>
      <c r="AD9" s="4" t="s">
        <v>376</v>
      </c>
      <c r="AE9" s="6">
        <v>0</v>
      </c>
      <c r="AF9" s="4" t="s">
        <v>315</v>
      </c>
      <c r="AG9" s="4"/>
      <c r="AH9" s="6">
        <v>10367.400000000001</v>
      </c>
      <c r="AI9" s="4" t="s">
        <v>315</v>
      </c>
      <c r="AJ9" s="4" t="s">
        <v>374</v>
      </c>
      <c r="AK9" s="6">
        <v>12352.679999999998</v>
      </c>
      <c r="AL9" s="4" t="s">
        <v>315</v>
      </c>
      <c r="AM9" s="4" t="s">
        <v>377</v>
      </c>
      <c r="AN9" s="6">
        <v>1985.2800000000004</v>
      </c>
      <c r="AO9" s="4" t="s">
        <v>317</v>
      </c>
      <c r="AP9" s="4" t="s">
        <v>375</v>
      </c>
      <c r="AQ9" s="6">
        <v>35844.840000000011</v>
      </c>
      <c r="AR9" s="4" t="s">
        <v>316</v>
      </c>
      <c r="AS9" s="4" t="s">
        <v>376</v>
      </c>
      <c r="AT9" s="6">
        <v>1378.65</v>
      </c>
      <c r="AU9" s="4" t="s">
        <v>318</v>
      </c>
      <c r="AV9" s="4" t="s">
        <v>376</v>
      </c>
      <c r="AW9" s="6">
        <v>551.51999999999987</v>
      </c>
      <c r="AX9" s="4" t="s">
        <v>315</v>
      </c>
      <c r="AY9" s="4" t="s">
        <v>378</v>
      </c>
      <c r="AZ9" s="6">
        <v>24595.08</v>
      </c>
      <c r="BA9" s="4" t="s">
        <v>319</v>
      </c>
      <c r="BB9" s="4" t="s">
        <v>376</v>
      </c>
      <c r="BC9" s="6">
        <v>8161.83</v>
      </c>
      <c r="BD9" s="4" t="s">
        <v>638</v>
      </c>
      <c r="BE9" s="4" t="s">
        <v>376</v>
      </c>
      <c r="BF9" s="30">
        <f t="shared" si="0"/>
        <v>209582.63999999998</v>
      </c>
    </row>
    <row r="10" spans="1:58" ht="15" customHeight="1" x14ac:dyDescent="0.25">
      <c r="A10" s="26">
        <v>8</v>
      </c>
      <c r="B10" s="27" t="s">
        <v>392</v>
      </c>
      <c r="C10" s="27" t="s">
        <v>601</v>
      </c>
      <c r="D10" s="4" t="s">
        <v>238</v>
      </c>
      <c r="E10" s="1">
        <v>43466</v>
      </c>
      <c r="F10" s="4" t="s">
        <v>31</v>
      </c>
      <c r="G10" s="6">
        <v>105028.65000000001</v>
      </c>
      <c r="H10" s="4" t="s">
        <v>315</v>
      </c>
      <c r="I10" s="4" t="s">
        <v>376</v>
      </c>
      <c r="J10" s="6">
        <v>43392.05999999999</v>
      </c>
      <c r="K10" s="4" t="s">
        <v>316</v>
      </c>
      <c r="L10" s="65" t="s">
        <v>1042</v>
      </c>
      <c r="M10" s="6">
        <v>9307.35</v>
      </c>
      <c r="N10" s="4" t="s">
        <v>315</v>
      </c>
      <c r="O10" s="4" t="s">
        <v>373</v>
      </c>
      <c r="P10" s="6">
        <v>11341.29</v>
      </c>
      <c r="Q10" s="4" t="s">
        <v>317</v>
      </c>
      <c r="R10" s="4" t="s">
        <v>376</v>
      </c>
      <c r="S10" s="6">
        <v>59910.720000000001</v>
      </c>
      <c r="T10" s="4" t="s">
        <v>315</v>
      </c>
      <c r="U10" s="4" t="s">
        <v>376</v>
      </c>
      <c r="V10" s="6">
        <v>0</v>
      </c>
      <c r="W10" s="4" t="s">
        <v>315</v>
      </c>
      <c r="X10" s="4"/>
      <c r="Y10" s="6">
        <v>0</v>
      </c>
      <c r="Z10" s="4" t="s">
        <v>315</v>
      </c>
      <c r="AA10" s="4"/>
      <c r="AB10" s="6">
        <v>739.68000000000029</v>
      </c>
      <c r="AC10" s="4" t="s">
        <v>315</v>
      </c>
      <c r="AD10" s="4" t="s">
        <v>376</v>
      </c>
      <c r="AE10" s="6">
        <v>0</v>
      </c>
      <c r="AF10" s="4" t="s">
        <v>315</v>
      </c>
      <c r="AG10" s="4"/>
      <c r="AH10" s="6">
        <v>23175.390000000007</v>
      </c>
      <c r="AI10" s="4" t="s">
        <v>315</v>
      </c>
      <c r="AJ10" s="4" t="s">
        <v>374</v>
      </c>
      <c r="AK10" s="6">
        <v>27613.140000000003</v>
      </c>
      <c r="AL10" s="4" t="s">
        <v>315</v>
      </c>
      <c r="AM10" s="4" t="s">
        <v>377</v>
      </c>
      <c r="AN10" s="6">
        <v>4437.8400000000011</v>
      </c>
      <c r="AO10" s="4" t="s">
        <v>317</v>
      </c>
      <c r="AP10" s="4" t="s">
        <v>375</v>
      </c>
      <c r="AQ10" s="6">
        <v>80127.569999999992</v>
      </c>
      <c r="AR10" s="4" t="s">
        <v>316</v>
      </c>
      <c r="AS10" s="65" t="s">
        <v>1042</v>
      </c>
      <c r="AT10" s="6">
        <v>3081.9</v>
      </c>
      <c r="AU10" s="4" t="s">
        <v>318</v>
      </c>
      <c r="AV10" s="4" t="s">
        <v>376</v>
      </c>
      <c r="AW10" s="6">
        <v>1232.8499999999999</v>
      </c>
      <c r="AX10" s="4" t="s">
        <v>315</v>
      </c>
      <c r="AY10" s="4" t="s">
        <v>378</v>
      </c>
      <c r="AZ10" s="6">
        <v>72133.23</v>
      </c>
      <c r="BA10" s="4" t="s">
        <v>319</v>
      </c>
      <c r="BB10" s="4" t="s">
        <v>376</v>
      </c>
      <c r="BC10" s="6">
        <v>18986.690000000002</v>
      </c>
      <c r="BD10" s="4" t="s">
        <v>638</v>
      </c>
      <c r="BE10" s="4" t="s">
        <v>376</v>
      </c>
      <c r="BF10" s="30">
        <f t="shared" si="0"/>
        <v>460508.36000000004</v>
      </c>
    </row>
    <row r="11" spans="1:58" ht="15" customHeight="1" x14ac:dyDescent="0.25">
      <c r="A11" s="26">
        <v>9</v>
      </c>
      <c r="B11" s="27" t="s">
        <v>393</v>
      </c>
      <c r="C11" s="27" t="s">
        <v>602</v>
      </c>
      <c r="D11" s="4" t="s">
        <v>238</v>
      </c>
      <c r="E11" s="1">
        <v>43466</v>
      </c>
      <c r="F11" s="4" t="s">
        <v>31</v>
      </c>
      <c r="G11" s="6">
        <v>88163.050000000017</v>
      </c>
      <c r="H11" s="4" t="s">
        <v>315</v>
      </c>
      <c r="I11" s="4" t="s">
        <v>376</v>
      </c>
      <c r="J11" s="6">
        <v>31018.379999999997</v>
      </c>
      <c r="K11" s="4" t="s">
        <v>316</v>
      </c>
      <c r="L11" s="65" t="s">
        <v>1042</v>
      </c>
      <c r="M11" s="6">
        <v>6933.6299999999992</v>
      </c>
      <c r="N11" s="4" t="s">
        <v>315</v>
      </c>
      <c r="O11" s="4" t="s">
        <v>373</v>
      </c>
      <c r="P11" s="6">
        <v>8449.1200000000008</v>
      </c>
      <c r="Q11" s="4" t="s">
        <v>317</v>
      </c>
      <c r="R11" s="4" t="s">
        <v>376</v>
      </c>
      <c r="S11" s="6">
        <v>44632.56</v>
      </c>
      <c r="T11" s="4" t="s">
        <v>315</v>
      </c>
      <c r="U11" s="4" t="s">
        <v>376</v>
      </c>
      <c r="V11" s="6">
        <v>0</v>
      </c>
      <c r="W11" s="4" t="s">
        <v>315</v>
      </c>
      <c r="X11" s="4"/>
      <c r="Y11" s="6">
        <v>0</v>
      </c>
      <c r="Z11" s="4" t="s">
        <v>315</v>
      </c>
      <c r="AA11" s="4"/>
      <c r="AB11" s="6">
        <v>551.04000000000008</v>
      </c>
      <c r="AC11" s="4" t="s">
        <v>315</v>
      </c>
      <c r="AD11" s="4" t="s">
        <v>376</v>
      </c>
      <c r="AE11" s="6">
        <v>0</v>
      </c>
      <c r="AF11" s="4" t="s">
        <v>315</v>
      </c>
      <c r="AG11" s="4"/>
      <c r="AH11" s="6">
        <v>17265.330000000005</v>
      </c>
      <c r="AI11" s="4" t="s">
        <v>315</v>
      </c>
      <c r="AJ11" s="4" t="s">
        <v>374</v>
      </c>
      <c r="AK11" s="6">
        <v>20571.359999999997</v>
      </c>
      <c r="AL11" s="4" t="s">
        <v>315</v>
      </c>
      <c r="AM11" s="4" t="s">
        <v>377</v>
      </c>
      <c r="AN11" s="6">
        <v>3306.13</v>
      </c>
      <c r="AO11" s="4" t="s">
        <v>317</v>
      </c>
      <c r="AP11" s="4" t="s">
        <v>375</v>
      </c>
      <c r="AQ11" s="6">
        <v>59693.830000000016</v>
      </c>
      <c r="AR11" s="4" t="s">
        <v>316</v>
      </c>
      <c r="AS11" s="65" t="s">
        <v>1042</v>
      </c>
      <c r="AT11" s="6">
        <v>2295.9</v>
      </c>
      <c r="AU11" s="4" t="s">
        <v>318</v>
      </c>
      <c r="AV11" s="4" t="s">
        <v>376</v>
      </c>
      <c r="AW11" s="6">
        <v>918.4799999999999</v>
      </c>
      <c r="AX11" s="4" t="s">
        <v>315</v>
      </c>
      <c r="AY11" s="4" t="s">
        <v>378</v>
      </c>
      <c r="AZ11" s="6">
        <v>40959.100000000006</v>
      </c>
      <c r="BA11" s="4" t="s">
        <v>319</v>
      </c>
      <c r="BB11" s="4" t="s">
        <v>376</v>
      </c>
      <c r="BC11" s="6">
        <v>17366.84</v>
      </c>
      <c r="BD11" s="4" t="s">
        <v>638</v>
      </c>
      <c r="BE11" s="4" t="s">
        <v>376</v>
      </c>
      <c r="BF11" s="30">
        <f t="shared" si="0"/>
        <v>342124.75000000006</v>
      </c>
    </row>
    <row r="12" spans="1:58" ht="15" customHeight="1" x14ac:dyDescent="0.25">
      <c r="A12" s="26">
        <v>10</v>
      </c>
      <c r="B12" s="27" t="s">
        <v>394</v>
      </c>
      <c r="C12" s="27" t="s">
        <v>603</v>
      </c>
      <c r="D12" s="4" t="s">
        <v>238</v>
      </c>
      <c r="E12" s="1">
        <v>43466</v>
      </c>
      <c r="F12" s="4" t="s">
        <v>31</v>
      </c>
      <c r="G12" s="6">
        <v>38554.560000000005</v>
      </c>
      <c r="H12" s="4" t="s">
        <v>315</v>
      </c>
      <c r="I12" s="4" t="s">
        <v>376</v>
      </c>
      <c r="J12" s="6">
        <v>14136.56</v>
      </c>
      <c r="K12" s="4" t="s">
        <v>316</v>
      </c>
      <c r="L12" s="65" t="s">
        <v>1042</v>
      </c>
      <c r="M12" s="6">
        <v>3084.4900000000002</v>
      </c>
      <c r="N12" s="4" t="s">
        <v>315</v>
      </c>
      <c r="O12" s="4" t="s">
        <v>373</v>
      </c>
      <c r="P12" s="6">
        <v>3694.9299999999994</v>
      </c>
      <c r="Q12" s="4" t="s">
        <v>317</v>
      </c>
      <c r="R12" s="4" t="s">
        <v>376</v>
      </c>
      <c r="S12" s="6">
        <v>19518.3</v>
      </c>
      <c r="T12" s="4" t="s">
        <v>315</v>
      </c>
      <c r="U12" s="4" t="s">
        <v>376</v>
      </c>
      <c r="V12" s="6">
        <v>0</v>
      </c>
      <c r="W12" s="4" t="s">
        <v>315</v>
      </c>
      <c r="X12" s="4"/>
      <c r="Y12" s="6">
        <v>0</v>
      </c>
      <c r="Z12" s="4" t="s">
        <v>315</v>
      </c>
      <c r="AA12" s="4"/>
      <c r="AB12" s="6">
        <v>241.01999999999998</v>
      </c>
      <c r="AC12" s="4" t="s">
        <v>315</v>
      </c>
      <c r="AD12" s="4" t="s">
        <v>376</v>
      </c>
      <c r="AE12" s="6">
        <v>0</v>
      </c>
      <c r="AF12" s="4" t="s">
        <v>315</v>
      </c>
      <c r="AG12" s="4"/>
      <c r="AH12" s="6">
        <v>7550.26</v>
      </c>
      <c r="AI12" s="4" t="s">
        <v>315</v>
      </c>
      <c r="AJ12" s="4" t="s">
        <v>374</v>
      </c>
      <c r="AK12" s="6">
        <v>8996.0600000000013</v>
      </c>
      <c r="AL12" s="4" t="s">
        <v>315</v>
      </c>
      <c r="AM12" s="4" t="s">
        <v>377</v>
      </c>
      <c r="AN12" s="6">
        <v>1445.8</v>
      </c>
      <c r="AO12" s="4" t="s">
        <v>317</v>
      </c>
      <c r="AP12" s="4" t="s">
        <v>375</v>
      </c>
      <c r="AQ12" s="6">
        <v>26104.699999999997</v>
      </c>
      <c r="AR12" s="4" t="s">
        <v>316</v>
      </c>
      <c r="AS12" s="65" t="s">
        <v>1042</v>
      </c>
      <c r="AT12" s="6">
        <v>1021.3500000000001</v>
      </c>
      <c r="AU12" s="4" t="s">
        <v>318</v>
      </c>
      <c r="AV12" s="4" t="s">
        <v>376</v>
      </c>
      <c r="AW12" s="6">
        <v>401.66999999999996</v>
      </c>
      <c r="AX12" s="4" t="s">
        <v>315</v>
      </c>
      <c r="AY12" s="4" t="s">
        <v>378</v>
      </c>
      <c r="AZ12" s="6">
        <v>57924.66</v>
      </c>
      <c r="BA12" s="4" t="s">
        <v>319</v>
      </c>
      <c r="BB12" s="4" t="s">
        <v>376</v>
      </c>
      <c r="BC12" s="6">
        <v>4379.3200000000006</v>
      </c>
      <c r="BD12" s="4" t="s">
        <v>638</v>
      </c>
      <c r="BE12" s="4" t="s">
        <v>376</v>
      </c>
      <c r="BF12" s="30">
        <f t="shared" si="0"/>
        <v>187053.68</v>
      </c>
    </row>
    <row r="13" spans="1:58" ht="15" customHeight="1" x14ac:dyDescent="0.25">
      <c r="A13" s="26">
        <v>11</v>
      </c>
      <c r="B13" s="27" t="s">
        <v>395</v>
      </c>
      <c r="C13" s="27" t="s">
        <v>604</v>
      </c>
      <c r="D13" s="4" t="s">
        <v>238</v>
      </c>
      <c r="E13" s="1">
        <v>43466</v>
      </c>
      <c r="F13" s="4" t="s">
        <v>31</v>
      </c>
      <c r="G13" s="6">
        <v>261343.68000000008</v>
      </c>
      <c r="H13" s="4" t="s">
        <v>315</v>
      </c>
      <c r="I13" s="4" t="s">
        <v>376</v>
      </c>
      <c r="J13" s="6">
        <v>95034.079999999987</v>
      </c>
      <c r="K13" s="4" t="s">
        <v>316</v>
      </c>
      <c r="L13" s="65" t="s">
        <v>1042</v>
      </c>
      <c r="M13" s="6">
        <v>20399.04</v>
      </c>
      <c r="N13" s="4" t="s">
        <v>315</v>
      </c>
      <c r="O13" s="4" t="s">
        <v>373</v>
      </c>
      <c r="P13" s="6">
        <v>24838.499999999996</v>
      </c>
      <c r="Q13" s="4" t="s">
        <v>317</v>
      </c>
      <c r="R13" s="4" t="s">
        <v>376</v>
      </c>
      <c r="S13" s="6">
        <v>156590.14000000004</v>
      </c>
      <c r="T13" s="4" t="s">
        <v>315</v>
      </c>
      <c r="U13" s="4" t="s">
        <v>376</v>
      </c>
      <c r="V13" s="6">
        <v>0</v>
      </c>
      <c r="W13" s="4" t="s">
        <v>315</v>
      </c>
      <c r="X13" s="4"/>
      <c r="Y13" s="6">
        <v>0</v>
      </c>
      <c r="Z13" s="4" t="s">
        <v>315</v>
      </c>
      <c r="AA13" s="4"/>
      <c r="AB13" s="6">
        <v>1619.87</v>
      </c>
      <c r="AC13" s="4" t="s">
        <v>315</v>
      </c>
      <c r="AD13" s="4" t="s">
        <v>376</v>
      </c>
      <c r="AE13" s="6">
        <v>0</v>
      </c>
      <c r="AF13" s="4" t="s">
        <v>315</v>
      </c>
      <c r="AG13" s="4"/>
      <c r="AH13" s="6">
        <v>50756.740000000005</v>
      </c>
      <c r="AI13" s="4" t="s">
        <v>315</v>
      </c>
      <c r="AJ13" s="4" t="s">
        <v>374</v>
      </c>
      <c r="AK13" s="6">
        <v>60476.200000000004</v>
      </c>
      <c r="AL13" s="4" t="s">
        <v>315</v>
      </c>
      <c r="AM13" s="4" t="s">
        <v>377</v>
      </c>
      <c r="AN13" s="6">
        <v>9719.3799999999974</v>
      </c>
      <c r="AO13" s="4" t="s">
        <v>317</v>
      </c>
      <c r="AP13" s="4" t="s">
        <v>375</v>
      </c>
      <c r="AQ13" s="6">
        <v>175488.84999999995</v>
      </c>
      <c r="AR13" s="4" t="s">
        <v>316</v>
      </c>
      <c r="AS13" s="65" t="s">
        <v>1042</v>
      </c>
      <c r="AT13" s="6">
        <v>6754.65</v>
      </c>
      <c r="AU13" s="4" t="s">
        <v>318</v>
      </c>
      <c r="AV13" s="4" t="s">
        <v>376</v>
      </c>
      <c r="AW13" s="6">
        <v>2699.9300000000003</v>
      </c>
      <c r="AX13" s="4" t="s">
        <v>315</v>
      </c>
      <c r="AY13" s="4" t="s">
        <v>378</v>
      </c>
      <c r="AZ13" s="6">
        <v>177644.38999999998</v>
      </c>
      <c r="BA13" s="4" t="s">
        <v>319</v>
      </c>
      <c r="BB13" s="4" t="s">
        <v>376</v>
      </c>
      <c r="BC13" s="6">
        <v>47924.41</v>
      </c>
      <c r="BD13" s="4" t="s">
        <v>638</v>
      </c>
      <c r="BE13" s="4" t="s">
        <v>376</v>
      </c>
      <c r="BF13" s="30">
        <f t="shared" si="0"/>
        <v>1091289.8600000001</v>
      </c>
    </row>
    <row r="14" spans="1:58" ht="15" customHeight="1" x14ac:dyDescent="0.25">
      <c r="A14" s="26">
        <v>12</v>
      </c>
      <c r="B14" s="27" t="s">
        <v>691</v>
      </c>
      <c r="C14" s="27" t="s">
        <v>692</v>
      </c>
      <c r="D14" s="4" t="s">
        <v>238</v>
      </c>
      <c r="E14" s="1">
        <v>43466</v>
      </c>
      <c r="F14" s="4" t="s">
        <v>31</v>
      </c>
      <c r="G14" s="6">
        <v>116375.15999999997</v>
      </c>
      <c r="H14" s="4" t="s">
        <v>315</v>
      </c>
      <c r="I14" s="4" t="s">
        <v>376</v>
      </c>
      <c r="J14" s="6">
        <v>42670.799999999996</v>
      </c>
      <c r="K14" s="4" t="s">
        <v>316</v>
      </c>
      <c r="L14" s="65" t="s">
        <v>1042</v>
      </c>
      <c r="M14" s="6">
        <v>9152.43</v>
      </c>
      <c r="N14" s="4" t="s">
        <v>315</v>
      </c>
      <c r="O14" s="4" t="s">
        <v>373</v>
      </c>
      <c r="P14" s="6">
        <v>11152.679999999998</v>
      </c>
      <c r="Q14" s="4" t="s">
        <v>317</v>
      </c>
      <c r="R14" s="4" t="s">
        <v>376</v>
      </c>
      <c r="S14" s="6">
        <v>66430.679999999993</v>
      </c>
      <c r="T14" s="4" t="s">
        <v>315</v>
      </c>
      <c r="U14" s="4" t="s">
        <v>376</v>
      </c>
      <c r="V14" s="6">
        <v>0</v>
      </c>
      <c r="W14" s="4" t="s">
        <v>315</v>
      </c>
      <c r="X14" s="4"/>
      <c r="Y14" s="6">
        <v>0</v>
      </c>
      <c r="Z14" s="4" t="s">
        <v>315</v>
      </c>
      <c r="AA14" s="4"/>
      <c r="AB14" s="6">
        <v>727.32</v>
      </c>
      <c r="AC14" s="4" t="s">
        <v>315</v>
      </c>
      <c r="AD14" s="4" t="s">
        <v>376</v>
      </c>
      <c r="AE14" s="6">
        <v>0</v>
      </c>
      <c r="AF14" s="4" t="s">
        <v>315</v>
      </c>
      <c r="AG14" s="4"/>
      <c r="AH14" s="6">
        <v>22790.039999999997</v>
      </c>
      <c r="AI14" s="4" t="s">
        <v>315</v>
      </c>
      <c r="AJ14" s="4" t="s">
        <v>374</v>
      </c>
      <c r="AK14" s="6">
        <v>27154.19999999999</v>
      </c>
      <c r="AL14" s="4" t="s">
        <v>315</v>
      </c>
      <c r="AM14" s="4" t="s">
        <v>377</v>
      </c>
      <c r="AN14" s="6">
        <v>4364.0400000000009</v>
      </c>
      <c r="AO14" s="4" t="s">
        <v>317</v>
      </c>
      <c r="AP14" s="4" t="s">
        <v>375</v>
      </c>
      <c r="AQ14" s="6">
        <v>78795.48</v>
      </c>
      <c r="AR14" s="4" t="s">
        <v>316</v>
      </c>
      <c r="AS14" s="65" t="s">
        <v>1042</v>
      </c>
      <c r="AT14" s="6">
        <v>3030.6</v>
      </c>
      <c r="AU14" s="4" t="s">
        <v>318</v>
      </c>
      <c r="AV14" s="4" t="s">
        <v>376</v>
      </c>
      <c r="AW14" s="6">
        <v>1212.2400000000002</v>
      </c>
      <c r="AX14" s="4" t="s">
        <v>315</v>
      </c>
      <c r="AY14" s="4" t="s">
        <v>378</v>
      </c>
      <c r="AZ14" s="6">
        <v>54065.880000000012</v>
      </c>
      <c r="BA14" s="4" t="s">
        <v>319</v>
      </c>
      <c r="BB14" s="4" t="s">
        <v>376</v>
      </c>
      <c r="BC14" s="6">
        <v>17675.163999999997</v>
      </c>
      <c r="BD14" s="4" t="s">
        <v>638</v>
      </c>
      <c r="BE14" s="4" t="s">
        <v>376</v>
      </c>
      <c r="BF14" s="30">
        <f t="shared" si="0"/>
        <v>455596.71399999986</v>
      </c>
    </row>
    <row r="15" spans="1:58" ht="15" customHeight="1" x14ac:dyDescent="0.25">
      <c r="A15" s="26">
        <v>13</v>
      </c>
      <c r="B15" s="27" t="s">
        <v>696</v>
      </c>
      <c r="C15" s="27" t="s">
        <v>697</v>
      </c>
      <c r="D15" s="4" t="s">
        <v>238</v>
      </c>
      <c r="E15" s="1">
        <v>43466</v>
      </c>
      <c r="F15" s="4" t="s">
        <v>31</v>
      </c>
      <c r="G15" s="6">
        <v>40330.799999999988</v>
      </c>
      <c r="H15" s="4" t="s">
        <v>315</v>
      </c>
      <c r="I15" s="4" t="s">
        <v>376</v>
      </c>
      <c r="J15" s="6">
        <v>13930.680000000002</v>
      </c>
      <c r="K15" s="4" t="s">
        <v>316</v>
      </c>
      <c r="L15" s="65" t="s">
        <v>1042</v>
      </c>
      <c r="M15" s="6">
        <v>3145.65</v>
      </c>
      <c r="N15" s="4" t="s">
        <v>315</v>
      </c>
      <c r="O15" s="4" t="s">
        <v>373</v>
      </c>
      <c r="P15" s="6">
        <v>3833.1600000000003</v>
      </c>
      <c r="Q15" s="4" t="s">
        <v>317</v>
      </c>
      <c r="R15" s="4" t="s">
        <v>376</v>
      </c>
      <c r="S15" s="6">
        <v>24165.119999999999</v>
      </c>
      <c r="T15" s="4" t="s">
        <v>315</v>
      </c>
      <c r="U15" s="4" t="s">
        <v>376</v>
      </c>
      <c r="V15" s="6">
        <v>0</v>
      </c>
      <c r="W15" s="4" t="s">
        <v>315</v>
      </c>
      <c r="X15" s="4"/>
      <c r="Y15" s="6">
        <v>0</v>
      </c>
      <c r="Z15" s="4" t="s">
        <v>315</v>
      </c>
      <c r="AA15" s="4"/>
      <c r="AB15" s="6">
        <v>249.95999999999992</v>
      </c>
      <c r="AC15" s="4" t="s">
        <v>315</v>
      </c>
      <c r="AD15" s="4" t="s">
        <v>376</v>
      </c>
      <c r="AE15" s="6">
        <v>0</v>
      </c>
      <c r="AF15" s="4" t="s">
        <v>315</v>
      </c>
      <c r="AG15" s="4"/>
      <c r="AH15" s="6">
        <v>7832.7600000000011</v>
      </c>
      <c r="AI15" s="4" t="s">
        <v>315</v>
      </c>
      <c r="AJ15" s="4" t="s">
        <v>374</v>
      </c>
      <c r="AK15" s="6">
        <v>9332.76</v>
      </c>
      <c r="AL15" s="4" t="s">
        <v>315</v>
      </c>
      <c r="AM15" s="4" t="s">
        <v>377</v>
      </c>
      <c r="AN15" s="6">
        <v>1499.8799999999999</v>
      </c>
      <c r="AO15" s="4" t="s">
        <v>317</v>
      </c>
      <c r="AP15" s="4" t="s">
        <v>375</v>
      </c>
      <c r="AQ15" s="6">
        <v>27081.480000000003</v>
      </c>
      <c r="AR15" s="4" t="s">
        <v>316</v>
      </c>
      <c r="AS15" s="4" t="s">
        <v>376</v>
      </c>
      <c r="AT15" s="6">
        <v>1041.6000000000001</v>
      </c>
      <c r="AU15" s="4" t="s">
        <v>318</v>
      </c>
      <c r="AV15" s="4" t="s">
        <v>376</v>
      </c>
      <c r="AW15" s="6">
        <v>416.64000000000004</v>
      </c>
      <c r="AX15" s="4" t="s">
        <v>315</v>
      </c>
      <c r="AY15" s="4" t="s">
        <v>378</v>
      </c>
      <c r="AZ15" s="6">
        <v>18582.120000000003</v>
      </c>
      <c r="BA15" s="4" t="s">
        <v>319</v>
      </c>
      <c r="BB15" s="4" t="s">
        <v>376</v>
      </c>
      <c r="BC15" s="6">
        <v>7884.0300000000007</v>
      </c>
      <c r="BD15" s="4" t="s">
        <v>638</v>
      </c>
      <c r="BE15" s="4" t="s">
        <v>376</v>
      </c>
      <c r="BF15" s="30">
        <f t="shared" si="0"/>
        <v>159326.64000000001</v>
      </c>
    </row>
    <row r="16" spans="1:58" ht="15" customHeight="1" x14ac:dyDescent="0.25">
      <c r="A16" s="26">
        <v>14</v>
      </c>
      <c r="B16" s="27" t="s">
        <v>701</v>
      </c>
      <c r="C16" s="27" t="s">
        <v>702</v>
      </c>
      <c r="D16" s="4" t="s">
        <v>238</v>
      </c>
      <c r="E16" s="1">
        <v>43466</v>
      </c>
      <c r="F16" s="4" t="s">
        <v>31</v>
      </c>
      <c r="G16" s="6">
        <v>220013.13500000001</v>
      </c>
      <c r="H16" s="4" t="s">
        <v>315</v>
      </c>
      <c r="I16" s="4" t="s">
        <v>376</v>
      </c>
      <c r="J16" s="6">
        <v>81469.440000000017</v>
      </c>
      <c r="K16" s="4" t="s">
        <v>316</v>
      </c>
      <c r="L16" s="65" t="s">
        <v>1042</v>
      </c>
      <c r="M16" s="6">
        <v>17473.11</v>
      </c>
      <c r="N16" s="4" t="s">
        <v>315</v>
      </c>
      <c r="O16" s="4" t="s">
        <v>373</v>
      </c>
      <c r="P16" s="6">
        <v>21293.099999999995</v>
      </c>
      <c r="Q16" s="4" t="s">
        <v>317</v>
      </c>
      <c r="R16" s="4" t="s">
        <v>376</v>
      </c>
      <c r="S16" s="6">
        <v>134239.26000000004</v>
      </c>
      <c r="T16" s="4" t="s">
        <v>315</v>
      </c>
      <c r="U16" s="4" t="s">
        <v>376</v>
      </c>
      <c r="V16" s="6">
        <v>0</v>
      </c>
      <c r="W16" s="4" t="s">
        <v>315</v>
      </c>
      <c r="X16" s="4"/>
      <c r="Y16" s="6">
        <v>0</v>
      </c>
      <c r="Z16" s="4" t="s">
        <v>315</v>
      </c>
      <c r="AA16" s="4"/>
      <c r="AB16" s="6">
        <v>1388.6400000000003</v>
      </c>
      <c r="AC16" s="4" t="s">
        <v>315</v>
      </c>
      <c r="AD16" s="4" t="s">
        <v>376</v>
      </c>
      <c r="AE16" s="6">
        <v>0</v>
      </c>
      <c r="AF16" s="4" t="s">
        <v>315</v>
      </c>
      <c r="AG16" s="4"/>
      <c r="AH16" s="6">
        <v>43512.060000000005</v>
      </c>
      <c r="AI16" s="4" t="s">
        <v>315</v>
      </c>
      <c r="AJ16" s="4" t="s">
        <v>374</v>
      </c>
      <c r="AK16" s="6">
        <v>51844.2</v>
      </c>
      <c r="AL16" s="4" t="s">
        <v>315</v>
      </c>
      <c r="AM16" s="4" t="s">
        <v>377</v>
      </c>
      <c r="AN16" s="6">
        <v>8332.0200000000023</v>
      </c>
      <c r="AO16" s="4" t="s">
        <v>317</v>
      </c>
      <c r="AP16" s="4" t="s">
        <v>375</v>
      </c>
      <c r="AQ16" s="6">
        <v>150440.46000000005</v>
      </c>
      <c r="AR16" s="4" t="s">
        <v>316</v>
      </c>
      <c r="AS16" s="65" t="s">
        <v>1042</v>
      </c>
      <c r="AT16" s="6">
        <v>5785.8000000000011</v>
      </c>
      <c r="AU16" s="4" t="s">
        <v>318</v>
      </c>
      <c r="AV16" s="4" t="s">
        <v>376</v>
      </c>
      <c r="AW16" s="6">
        <v>2314.5000000000005</v>
      </c>
      <c r="AX16" s="4" t="s">
        <v>315</v>
      </c>
      <c r="AY16" s="4" t="s">
        <v>378</v>
      </c>
      <c r="AZ16" s="6">
        <v>103225.32</v>
      </c>
      <c r="BA16" s="4" t="s">
        <v>319</v>
      </c>
      <c r="BB16" s="4" t="s">
        <v>376</v>
      </c>
      <c r="BC16" s="6">
        <v>38398.31</v>
      </c>
      <c r="BD16" s="4" t="s">
        <v>638</v>
      </c>
      <c r="BE16" s="4" t="s">
        <v>376</v>
      </c>
      <c r="BF16" s="30">
        <f t="shared" si="0"/>
        <v>879729.35500000021</v>
      </c>
    </row>
    <row r="17" spans="1:58" ht="15" customHeight="1" x14ac:dyDescent="0.25">
      <c r="A17" s="26">
        <v>15</v>
      </c>
      <c r="B17" s="27" t="s">
        <v>706</v>
      </c>
      <c r="C17" s="27" t="s">
        <v>707</v>
      </c>
      <c r="D17" s="4" t="s">
        <v>238</v>
      </c>
      <c r="E17" s="1">
        <v>43466</v>
      </c>
      <c r="F17" s="4" t="s">
        <v>31</v>
      </c>
      <c r="G17" s="6">
        <v>203859.96</v>
      </c>
      <c r="H17" s="4" t="s">
        <v>315</v>
      </c>
      <c r="I17" s="4" t="s">
        <v>376</v>
      </c>
      <c r="J17" s="6">
        <v>74528.28</v>
      </c>
      <c r="K17" s="4" t="s">
        <v>316</v>
      </c>
      <c r="L17" s="65" t="s">
        <v>1042</v>
      </c>
      <c r="M17" s="6">
        <v>15985.47</v>
      </c>
      <c r="N17" s="4" t="s">
        <v>315</v>
      </c>
      <c r="O17" s="4" t="s">
        <v>373</v>
      </c>
      <c r="P17" s="6">
        <v>19479.120000000003</v>
      </c>
      <c r="Q17" s="4" t="s">
        <v>317</v>
      </c>
      <c r="R17" s="4" t="s">
        <v>376</v>
      </c>
      <c r="S17" s="6">
        <v>122802.24000000002</v>
      </c>
      <c r="T17" s="4" t="s">
        <v>315</v>
      </c>
      <c r="U17" s="4" t="s">
        <v>376</v>
      </c>
      <c r="V17" s="6">
        <v>0</v>
      </c>
      <c r="W17" s="4" t="s">
        <v>315</v>
      </c>
      <c r="X17" s="4"/>
      <c r="Y17" s="6">
        <v>0</v>
      </c>
      <c r="Z17" s="4" t="s">
        <v>315</v>
      </c>
      <c r="AA17" s="4"/>
      <c r="AB17" s="6">
        <v>1270.3199999999997</v>
      </c>
      <c r="AC17" s="4" t="s">
        <v>315</v>
      </c>
      <c r="AD17" s="4" t="s">
        <v>376</v>
      </c>
      <c r="AE17" s="6">
        <v>0</v>
      </c>
      <c r="AF17" s="4" t="s">
        <v>315</v>
      </c>
      <c r="AG17" s="4"/>
      <c r="AH17" s="6">
        <v>39804.840000000011</v>
      </c>
      <c r="AI17" s="4" t="s">
        <v>315</v>
      </c>
      <c r="AJ17" s="4" t="s">
        <v>374</v>
      </c>
      <c r="AK17" s="6">
        <v>47426.999999999985</v>
      </c>
      <c r="AL17" s="4" t="s">
        <v>315</v>
      </c>
      <c r="AM17" s="4" t="s">
        <v>377</v>
      </c>
      <c r="AN17" s="6">
        <v>7622.2800000000025</v>
      </c>
      <c r="AO17" s="4" t="s">
        <v>317</v>
      </c>
      <c r="AP17" s="4" t="s">
        <v>375</v>
      </c>
      <c r="AQ17" s="6">
        <v>137623.19999999998</v>
      </c>
      <c r="AR17" s="4" t="s">
        <v>316</v>
      </c>
      <c r="AS17" s="65" t="s">
        <v>1042</v>
      </c>
      <c r="AT17" s="6">
        <v>5293.2</v>
      </c>
      <c r="AU17" s="4" t="s">
        <v>318</v>
      </c>
      <c r="AV17" s="4" t="s">
        <v>376</v>
      </c>
      <c r="AW17" s="6">
        <v>2117.4000000000005</v>
      </c>
      <c r="AX17" s="4" t="s">
        <v>315</v>
      </c>
      <c r="AY17" s="4" t="s">
        <v>378</v>
      </c>
      <c r="AZ17" s="6">
        <v>117470.64</v>
      </c>
      <c r="BA17" s="4" t="s">
        <v>319</v>
      </c>
      <c r="BB17" s="4" t="s">
        <v>376</v>
      </c>
      <c r="BC17" s="6">
        <v>30524.07</v>
      </c>
      <c r="BD17" s="4" t="s">
        <v>638</v>
      </c>
      <c r="BE17" s="4" t="s">
        <v>376</v>
      </c>
      <c r="BF17" s="30">
        <f t="shared" si="0"/>
        <v>825808.0199999999</v>
      </c>
    </row>
    <row r="18" spans="1:58" ht="15" customHeight="1" x14ac:dyDescent="0.25">
      <c r="A18" s="26">
        <v>16</v>
      </c>
      <c r="B18" s="27" t="s">
        <v>711</v>
      </c>
      <c r="C18" s="27" t="s">
        <v>712</v>
      </c>
      <c r="D18" s="4" t="s">
        <v>238</v>
      </c>
      <c r="E18" s="1">
        <v>43466</v>
      </c>
      <c r="F18" s="4" t="s">
        <v>31</v>
      </c>
      <c r="G18" s="6">
        <v>146132.21999999997</v>
      </c>
      <c r="H18" s="4" t="s">
        <v>315</v>
      </c>
      <c r="I18" s="4" t="s">
        <v>376</v>
      </c>
      <c r="J18" s="6">
        <v>53139.000000000007</v>
      </c>
      <c r="K18" s="4" t="s">
        <v>316</v>
      </c>
      <c r="L18" s="65" t="s">
        <v>1042</v>
      </c>
      <c r="M18" s="6">
        <v>11399.76</v>
      </c>
      <c r="N18" s="4" t="s">
        <v>315</v>
      </c>
      <c r="O18" s="4" t="s">
        <v>373</v>
      </c>
      <c r="P18" s="6">
        <v>13888.679999999998</v>
      </c>
      <c r="Q18" s="4" t="s">
        <v>317</v>
      </c>
      <c r="R18" s="4" t="s">
        <v>376</v>
      </c>
      <c r="S18" s="6">
        <v>87558.540000000008</v>
      </c>
      <c r="T18" s="4" t="s">
        <v>315</v>
      </c>
      <c r="U18" s="4" t="s">
        <v>376</v>
      </c>
      <c r="V18" s="6">
        <v>0</v>
      </c>
      <c r="W18" s="4" t="s">
        <v>315</v>
      </c>
      <c r="X18" s="4"/>
      <c r="Y18" s="6">
        <v>0</v>
      </c>
      <c r="Z18" s="4" t="s">
        <v>315</v>
      </c>
      <c r="AA18" s="4"/>
      <c r="AB18" s="6">
        <v>905.82000000000016</v>
      </c>
      <c r="AC18" s="4" t="s">
        <v>315</v>
      </c>
      <c r="AD18" s="4" t="s">
        <v>376</v>
      </c>
      <c r="AE18" s="6">
        <v>0</v>
      </c>
      <c r="AF18" s="4" t="s">
        <v>315</v>
      </c>
      <c r="AG18" s="4"/>
      <c r="AH18" s="6">
        <v>0</v>
      </c>
      <c r="AI18" s="4" t="s">
        <v>315</v>
      </c>
      <c r="AJ18" s="4"/>
      <c r="AK18" s="6">
        <v>33815.700000000004</v>
      </c>
      <c r="AL18" s="4" t="s">
        <v>315</v>
      </c>
      <c r="AM18" s="4" t="s">
        <v>377</v>
      </c>
      <c r="AN18" s="6">
        <v>5434.6800000000012</v>
      </c>
      <c r="AO18" s="4" t="s">
        <v>317</v>
      </c>
      <c r="AP18" s="4" t="s">
        <v>375</v>
      </c>
      <c r="AQ18" s="6">
        <v>98125.98</v>
      </c>
      <c r="AR18" s="4" t="s">
        <v>316</v>
      </c>
      <c r="AS18" s="65" t="s">
        <v>1042</v>
      </c>
      <c r="AT18" s="6">
        <v>3774.75</v>
      </c>
      <c r="AU18" s="4" t="s">
        <v>318</v>
      </c>
      <c r="AV18" s="4" t="s">
        <v>376</v>
      </c>
      <c r="AW18" s="6">
        <v>1509.6599999999999</v>
      </c>
      <c r="AX18" s="4" t="s">
        <v>315</v>
      </c>
      <c r="AY18" s="4" t="s">
        <v>378</v>
      </c>
      <c r="AZ18" s="6">
        <v>67329.540000000008</v>
      </c>
      <c r="BA18" s="4" t="s">
        <v>319</v>
      </c>
      <c r="BB18" s="4" t="s">
        <v>376</v>
      </c>
      <c r="BC18" s="6">
        <v>71405.789999999979</v>
      </c>
      <c r="BD18" s="4" t="s">
        <v>638</v>
      </c>
      <c r="BE18" s="4" t="s">
        <v>376</v>
      </c>
      <c r="BF18" s="30">
        <f t="shared" si="0"/>
        <v>594420.11999999988</v>
      </c>
    </row>
    <row r="19" spans="1:58" ht="15" customHeight="1" x14ac:dyDescent="0.25">
      <c r="A19" s="26">
        <v>17</v>
      </c>
      <c r="B19" s="27" t="s">
        <v>716</v>
      </c>
      <c r="C19" s="27" t="s">
        <v>717</v>
      </c>
      <c r="D19" s="4" t="s">
        <v>238</v>
      </c>
      <c r="E19" s="1">
        <v>43466</v>
      </c>
      <c r="F19" s="4" t="s">
        <v>31</v>
      </c>
      <c r="G19" s="6">
        <v>186082.56000000003</v>
      </c>
      <c r="H19" s="4" t="s">
        <v>315</v>
      </c>
      <c r="I19" s="4" t="s">
        <v>376</v>
      </c>
      <c r="J19" s="6">
        <v>67666.319999999978</v>
      </c>
      <c r="K19" s="4" t="s">
        <v>316</v>
      </c>
      <c r="L19" s="65" t="s">
        <v>1042</v>
      </c>
      <c r="M19" s="6">
        <v>14513.670000000002</v>
      </c>
      <c r="N19" s="4" t="s">
        <v>315</v>
      </c>
      <c r="O19" s="4" t="s">
        <v>373</v>
      </c>
      <c r="P19" s="6">
        <v>17685.600000000002</v>
      </c>
      <c r="Q19" s="4" t="s">
        <v>317</v>
      </c>
      <c r="R19" s="4" t="s">
        <v>376</v>
      </c>
      <c r="S19" s="6">
        <v>111495.71999999999</v>
      </c>
      <c r="T19" s="4" t="s">
        <v>315</v>
      </c>
      <c r="U19" s="4" t="s">
        <v>376</v>
      </c>
      <c r="V19" s="6">
        <v>0</v>
      </c>
      <c r="W19" s="4" t="s">
        <v>315</v>
      </c>
      <c r="X19" s="4"/>
      <c r="Y19" s="6">
        <v>0</v>
      </c>
      <c r="Z19" s="4" t="s">
        <v>315</v>
      </c>
      <c r="AA19" s="4"/>
      <c r="AB19" s="6">
        <v>1153.44</v>
      </c>
      <c r="AC19" s="4" t="s">
        <v>315</v>
      </c>
      <c r="AD19" s="4" t="s">
        <v>376</v>
      </c>
      <c r="AE19" s="6">
        <v>0</v>
      </c>
      <c r="AF19" s="4" t="s">
        <v>315</v>
      </c>
      <c r="AG19" s="4"/>
      <c r="AH19" s="6">
        <v>36140.039999999994</v>
      </c>
      <c r="AI19" s="4" t="s">
        <v>315</v>
      </c>
      <c r="AJ19" s="4" t="s">
        <v>374</v>
      </c>
      <c r="AK19" s="6">
        <v>43060.44</v>
      </c>
      <c r="AL19" s="4" t="s">
        <v>315</v>
      </c>
      <c r="AM19" s="4" t="s">
        <v>377</v>
      </c>
      <c r="AN19" s="6">
        <v>6920.3999999999987</v>
      </c>
      <c r="AO19" s="4" t="s">
        <v>317</v>
      </c>
      <c r="AP19" s="4" t="s">
        <v>375</v>
      </c>
      <c r="AQ19" s="6">
        <v>124952.15999999996</v>
      </c>
      <c r="AR19" s="4" t="s">
        <v>316</v>
      </c>
      <c r="AS19" s="65" t="s">
        <v>1042</v>
      </c>
      <c r="AT19" s="6">
        <v>4805.8500000000004</v>
      </c>
      <c r="AU19" s="4" t="s">
        <v>318</v>
      </c>
      <c r="AV19" s="4" t="s">
        <v>376</v>
      </c>
      <c r="AW19" s="6">
        <v>1922.4000000000003</v>
      </c>
      <c r="AX19" s="4" t="s">
        <v>315</v>
      </c>
      <c r="AY19" s="4" t="s">
        <v>378</v>
      </c>
      <c r="AZ19" s="6">
        <v>89576.39999999998</v>
      </c>
      <c r="BA19" s="4" t="s">
        <v>319</v>
      </c>
      <c r="BB19" s="4" t="s">
        <v>376</v>
      </c>
      <c r="BC19" s="6">
        <v>63249.840000000011</v>
      </c>
      <c r="BD19" s="4" t="s">
        <v>638</v>
      </c>
      <c r="BE19" s="4" t="s">
        <v>376</v>
      </c>
      <c r="BF19" s="30">
        <f t="shared" si="0"/>
        <v>769224.83999999985</v>
      </c>
    </row>
    <row r="20" spans="1:58" ht="15" customHeight="1" x14ac:dyDescent="0.25">
      <c r="A20" s="26">
        <v>18</v>
      </c>
      <c r="B20" s="27" t="s">
        <v>721</v>
      </c>
      <c r="C20" s="27" t="s">
        <v>722</v>
      </c>
      <c r="D20" s="4" t="s">
        <v>238</v>
      </c>
      <c r="E20" s="1">
        <v>43466</v>
      </c>
      <c r="F20" s="4" t="s">
        <v>31</v>
      </c>
      <c r="G20" s="6">
        <v>273218.55000000005</v>
      </c>
      <c r="H20" s="4" t="s">
        <v>315</v>
      </c>
      <c r="I20" s="4" t="s">
        <v>376</v>
      </c>
      <c r="J20" s="6">
        <v>99352.220000000016</v>
      </c>
      <c r="K20" s="4" t="s">
        <v>316</v>
      </c>
      <c r="L20" s="65" t="s">
        <v>1042</v>
      </c>
      <c r="M20" s="6">
        <v>21309.57</v>
      </c>
      <c r="N20" s="4" t="s">
        <v>315</v>
      </c>
      <c r="O20" s="4" t="s">
        <v>373</v>
      </c>
      <c r="P20" s="6">
        <v>25967.09</v>
      </c>
      <c r="Q20" s="4" t="s">
        <v>317</v>
      </c>
      <c r="R20" s="4" t="s">
        <v>376</v>
      </c>
      <c r="S20" s="6">
        <v>163705.28999999998</v>
      </c>
      <c r="T20" s="4" t="s">
        <v>315</v>
      </c>
      <c r="U20" s="4" t="s">
        <v>376</v>
      </c>
      <c r="V20" s="6">
        <v>0</v>
      </c>
      <c r="W20" s="4" t="s">
        <v>315</v>
      </c>
      <c r="X20" s="4"/>
      <c r="Y20" s="6">
        <v>0</v>
      </c>
      <c r="Z20" s="4" t="s">
        <v>315</v>
      </c>
      <c r="AA20" s="4"/>
      <c r="AB20" s="6">
        <v>1693.4699999999998</v>
      </c>
      <c r="AC20" s="4" t="s">
        <v>315</v>
      </c>
      <c r="AD20" s="4" t="s">
        <v>376</v>
      </c>
      <c r="AE20" s="6">
        <v>0</v>
      </c>
      <c r="AF20" s="4" t="s">
        <v>315</v>
      </c>
      <c r="AG20" s="4"/>
      <c r="AH20" s="6">
        <v>53063.049999999988</v>
      </c>
      <c r="AI20" s="4" t="s">
        <v>315</v>
      </c>
      <c r="AJ20" s="4" t="s">
        <v>374</v>
      </c>
      <c r="AK20" s="6">
        <v>63224.089999999989</v>
      </c>
      <c r="AL20" s="4" t="s">
        <v>315</v>
      </c>
      <c r="AM20" s="4" t="s">
        <v>377</v>
      </c>
      <c r="AN20" s="6">
        <v>10161.039999999999</v>
      </c>
      <c r="AO20" s="4" t="s">
        <v>317</v>
      </c>
      <c r="AP20" s="4" t="s">
        <v>375</v>
      </c>
      <c r="AQ20" s="6">
        <v>183462.77</v>
      </c>
      <c r="AR20" s="4" t="s">
        <v>316</v>
      </c>
      <c r="AS20" s="65" t="s">
        <v>1042</v>
      </c>
      <c r="AT20" s="6">
        <v>7056.1500000000005</v>
      </c>
      <c r="AU20" s="4" t="s">
        <v>318</v>
      </c>
      <c r="AV20" s="4" t="s">
        <v>376</v>
      </c>
      <c r="AW20" s="6">
        <v>2822.56</v>
      </c>
      <c r="AX20" s="4" t="s">
        <v>315</v>
      </c>
      <c r="AY20" s="4" t="s">
        <v>378</v>
      </c>
      <c r="AZ20" s="6">
        <v>125883.68999999999</v>
      </c>
      <c r="BA20" s="4" t="s">
        <v>319</v>
      </c>
      <c r="BB20" s="4" t="s">
        <v>376</v>
      </c>
      <c r="BC20" s="6">
        <v>97518.690000000017</v>
      </c>
      <c r="BD20" s="4" t="s">
        <v>638</v>
      </c>
      <c r="BE20" s="4" t="s">
        <v>376</v>
      </c>
      <c r="BF20" s="30">
        <f t="shared" si="0"/>
        <v>1128438.23</v>
      </c>
    </row>
    <row r="21" spans="1:58" ht="15" customHeight="1" x14ac:dyDescent="0.25">
      <c r="A21" s="26">
        <v>19</v>
      </c>
      <c r="B21" s="27" t="s">
        <v>726</v>
      </c>
      <c r="C21" s="27" t="s">
        <v>727</v>
      </c>
      <c r="D21" s="4" t="s">
        <v>238</v>
      </c>
      <c r="E21" s="1">
        <v>43466</v>
      </c>
      <c r="F21" s="4" t="s">
        <v>31</v>
      </c>
      <c r="G21" s="6">
        <v>514659.59999999986</v>
      </c>
      <c r="H21" s="4" t="s">
        <v>315</v>
      </c>
      <c r="I21" s="4" t="s">
        <v>376</v>
      </c>
      <c r="J21" s="6">
        <v>188786.87999999995</v>
      </c>
      <c r="K21" s="4" t="s">
        <v>316</v>
      </c>
      <c r="L21" s="65" t="s">
        <v>1042</v>
      </c>
      <c r="M21" s="6">
        <v>29571.39</v>
      </c>
      <c r="N21" s="4" t="s">
        <v>315</v>
      </c>
      <c r="O21" s="4" t="s">
        <v>373</v>
      </c>
      <c r="P21" s="6">
        <v>36034.079999999994</v>
      </c>
      <c r="Q21" s="4" t="s">
        <v>317</v>
      </c>
      <c r="R21" s="4" t="s">
        <v>376</v>
      </c>
      <c r="S21" s="6">
        <v>227170.92</v>
      </c>
      <c r="T21" s="4" t="s">
        <v>315</v>
      </c>
      <c r="U21" s="4" t="s">
        <v>376</v>
      </c>
      <c r="V21" s="6">
        <v>133952.51999999996</v>
      </c>
      <c r="W21" s="4" t="s">
        <v>315</v>
      </c>
      <c r="X21" s="65" t="s">
        <v>1042</v>
      </c>
      <c r="Y21" s="6">
        <v>381490.55999999994</v>
      </c>
      <c r="Z21" s="4" t="s">
        <v>315</v>
      </c>
      <c r="AA21" s="4" t="s">
        <v>683</v>
      </c>
      <c r="AB21" s="6">
        <v>2350.08</v>
      </c>
      <c r="AC21" s="4" t="s">
        <v>315</v>
      </c>
      <c r="AD21" s="4" t="s">
        <v>376</v>
      </c>
      <c r="AE21" s="6">
        <v>0</v>
      </c>
      <c r="AF21" s="4" t="s">
        <v>315</v>
      </c>
      <c r="AG21" s="4"/>
      <c r="AH21" s="6">
        <v>73634.75999999998</v>
      </c>
      <c r="AI21" s="4" t="s">
        <v>315</v>
      </c>
      <c r="AJ21" s="4" t="s">
        <v>374</v>
      </c>
      <c r="AK21" s="6">
        <v>87735</v>
      </c>
      <c r="AL21" s="4" t="s">
        <v>315</v>
      </c>
      <c r="AM21" s="4" t="s">
        <v>377</v>
      </c>
      <c r="AN21" s="6">
        <v>14100.240000000003</v>
      </c>
      <c r="AO21" s="4" t="s">
        <v>317</v>
      </c>
      <c r="AP21" s="4" t="s">
        <v>375</v>
      </c>
      <c r="AQ21" s="6">
        <v>254588.16000000006</v>
      </c>
      <c r="AR21" s="4" t="s">
        <v>316</v>
      </c>
      <c r="AS21" s="65" t="s">
        <v>1042</v>
      </c>
      <c r="AT21" s="6">
        <v>9791.8499999999985</v>
      </c>
      <c r="AU21" s="4" t="s">
        <v>318</v>
      </c>
      <c r="AV21" s="4" t="s">
        <v>376</v>
      </c>
      <c r="AW21" s="6">
        <v>3916.8000000000006</v>
      </c>
      <c r="AX21" s="4" t="s">
        <v>315</v>
      </c>
      <c r="AY21" s="4" t="s">
        <v>378</v>
      </c>
      <c r="AZ21" s="6">
        <v>180926.63999999998</v>
      </c>
      <c r="BA21" s="4" t="s">
        <v>319</v>
      </c>
      <c r="BB21" s="4" t="s">
        <v>376</v>
      </c>
      <c r="BC21" s="6">
        <v>222078.90000000002</v>
      </c>
      <c r="BD21" s="4" t="s">
        <v>638</v>
      </c>
      <c r="BE21" s="4" t="s">
        <v>376</v>
      </c>
      <c r="BF21" s="30">
        <f t="shared" si="0"/>
        <v>2360788.38</v>
      </c>
    </row>
    <row r="22" spans="1:58" ht="15" customHeight="1" x14ac:dyDescent="0.25">
      <c r="A22" s="26">
        <v>20</v>
      </c>
      <c r="B22" s="27" t="s">
        <v>731</v>
      </c>
      <c r="C22" s="27" t="s">
        <v>732</v>
      </c>
      <c r="D22" s="4" t="s">
        <v>238</v>
      </c>
      <c r="E22" s="1">
        <v>43466</v>
      </c>
      <c r="F22" s="4" t="s">
        <v>31</v>
      </c>
      <c r="G22" s="6">
        <v>507287.39999999985</v>
      </c>
      <c r="H22" s="4" t="s">
        <v>315</v>
      </c>
      <c r="I22" s="4" t="s">
        <v>376</v>
      </c>
      <c r="J22" s="6">
        <v>186082.68000000002</v>
      </c>
      <c r="K22" s="4" t="s">
        <v>316</v>
      </c>
      <c r="L22" s="65" t="s">
        <v>1042</v>
      </c>
      <c r="M22" s="6">
        <v>29147.79</v>
      </c>
      <c r="N22" s="4" t="s">
        <v>315</v>
      </c>
      <c r="O22" s="4" t="s">
        <v>373</v>
      </c>
      <c r="P22" s="6">
        <v>35517.839999999997</v>
      </c>
      <c r="Q22" s="4" t="s">
        <v>317</v>
      </c>
      <c r="R22" s="4" t="s">
        <v>376</v>
      </c>
      <c r="S22" s="6">
        <v>223916.76000000004</v>
      </c>
      <c r="T22" s="4" t="s">
        <v>315</v>
      </c>
      <c r="U22" s="4" t="s">
        <v>376</v>
      </c>
      <c r="V22" s="6">
        <v>132033.72</v>
      </c>
      <c r="W22" s="4" t="s">
        <v>315</v>
      </c>
      <c r="X22" s="65" t="s">
        <v>1042</v>
      </c>
      <c r="Y22" s="6">
        <v>376025.76000000007</v>
      </c>
      <c r="Z22" s="4" t="s">
        <v>315</v>
      </c>
      <c r="AA22" s="4" t="s">
        <v>683</v>
      </c>
      <c r="AB22" s="6">
        <v>2316.36</v>
      </c>
      <c r="AC22" s="4" t="s">
        <v>315</v>
      </c>
      <c r="AD22" s="4" t="s">
        <v>376</v>
      </c>
      <c r="AE22" s="6">
        <v>0</v>
      </c>
      <c r="AF22" s="4" t="s">
        <v>315</v>
      </c>
      <c r="AG22" s="4"/>
      <c r="AH22" s="6">
        <v>72579.960000000006</v>
      </c>
      <c r="AI22" s="4" t="s">
        <v>315</v>
      </c>
      <c r="AJ22" s="4" t="s">
        <v>374</v>
      </c>
      <c r="AK22" s="6">
        <v>86478.240000000034</v>
      </c>
      <c r="AL22" s="4" t="s">
        <v>315</v>
      </c>
      <c r="AM22" s="4" t="s">
        <v>377</v>
      </c>
      <c r="AN22" s="6">
        <v>13898.280000000004</v>
      </c>
      <c r="AO22" s="4" t="s">
        <v>317</v>
      </c>
      <c r="AP22" s="4" t="s">
        <v>375</v>
      </c>
      <c r="AQ22" s="6">
        <v>250941.24000000008</v>
      </c>
      <c r="AR22" s="4" t="s">
        <v>316</v>
      </c>
      <c r="AS22" s="65" t="s">
        <v>1042</v>
      </c>
      <c r="AT22" s="6">
        <v>9651.5999999999985</v>
      </c>
      <c r="AU22" s="4" t="s">
        <v>318</v>
      </c>
      <c r="AV22" s="4" t="s">
        <v>376</v>
      </c>
      <c r="AW22" s="6">
        <v>3860.6400000000012</v>
      </c>
      <c r="AX22" s="4" t="s">
        <v>315</v>
      </c>
      <c r="AY22" s="4" t="s">
        <v>378</v>
      </c>
      <c r="AZ22" s="6">
        <v>178424.28</v>
      </c>
      <c r="BA22" s="4" t="s">
        <v>319</v>
      </c>
      <c r="BB22" s="4" t="s">
        <v>376</v>
      </c>
      <c r="BC22" s="6">
        <v>242056.52999999994</v>
      </c>
      <c r="BD22" s="4" t="s">
        <v>638</v>
      </c>
      <c r="BE22" s="4" t="s">
        <v>376</v>
      </c>
      <c r="BF22" s="30">
        <f t="shared" si="0"/>
        <v>2350219.0799999996</v>
      </c>
    </row>
    <row r="23" spans="1:58" ht="15" customHeight="1" x14ac:dyDescent="0.25">
      <c r="A23" s="26">
        <v>21</v>
      </c>
      <c r="B23" s="27" t="s">
        <v>736</v>
      </c>
      <c r="C23" s="27" t="s">
        <v>737</v>
      </c>
      <c r="D23" s="4" t="s">
        <v>238</v>
      </c>
      <c r="E23" s="1">
        <v>43466</v>
      </c>
      <c r="F23" s="4" t="s">
        <v>31</v>
      </c>
      <c r="G23" s="6">
        <v>486698.26</v>
      </c>
      <c r="H23" s="4" t="s">
        <v>315</v>
      </c>
      <c r="I23" s="4" t="s">
        <v>376</v>
      </c>
      <c r="J23" s="6">
        <v>170228.31999999998</v>
      </c>
      <c r="K23" s="4" t="s">
        <v>316</v>
      </c>
      <c r="L23" s="65" t="s">
        <v>1042</v>
      </c>
      <c r="M23" s="6">
        <v>29208.120000000003</v>
      </c>
      <c r="N23" s="4" t="s">
        <v>315</v>
      </c>
      <c r="O23" s="4" t="s">
        <v>373</v>
      </c>
      <c r="P23" s="6">
        <v>34819.440000000002</v>
      </c>
      <c r="Q23" s="4" t="s">
        <v>317</v>
      </c>
      <c r="R23" s="4" t="s">
        <v>376</v>
      </c>
      <c r="S23" s="6">
        <v>215880.47</v>
      </c>
      <c r="T23" s="4" t="s">
        <v>315</v>
      </c>
      <c r="U23" s="4" t="s">
        <v>376</v>
      </c>
      <c r="V23" s="6">
        <v>124576.17</v>
      </c>
      <c r="W23" s="4" t="s">
        <v>315</v>
      </c>
      <c r="X23" s="65" t="s">
        <v>1042</v>
      </c>
      <c r="Y23" s="6">
        <v>376823.67999999993</v>
      </c>
      <c r="Z23" s="4" t="s">
        <v>315</v>
      </c>
      <c r="AA23" s="4" t="s">
        <v>683</v>
      </c>
      <c r="AB23" s="6">
        <v>2321.2900000000004</v>
      </c>
      <c r="AC23" s="4" t="s">
        <v>315</v>
      </c>
      <c r="AD23" s="4" t="s">
        <v>376</v>
      </c>
      <c r="AE23" s="6">
        <v>0</v>
      </c>
      <c r="AF23" s="4" t="s">
        <v>315</v>
      </c>
      <c r="AG23" s="4"/>
      <c r="AH23" s="6">
        <v>72733.95</v>
      </c>
      <c r="AI23" s="4" t="s">
        <v>315</v>
      </c>
      <c r="AJ23" s="4" t="s">
        <v>374</v>
      </c>
      <c r="AK23" s="6">
        <v>83566.66</v>
      </c>
      <c r="AL23" s="4" t="s">
        <v>315</v>
      </c>
      <c r="AM23" s="4" t="s">
        <v>377</v>
      </c>
      <c r="AN23" s="6">
        <v>13927.8</v>
      </c>
      <c r="AO23" s="4" t="s">
        <v>317</v>
      </c>
      <c r="AP23" s="4" t="s">
        <v>375</v>
      </c>
      <c r="AQ23" s="6">
        <v>235224.63000000003</v>
      </c>
      <c r="AR23" s="4" t="s">
        <v>316</v>
      </c>
      <c r="AS23" s="65" t="s">
        <v>1042</v>
      </c>
      <c r="AT23" s="6">
        <v>9671.58</v>
      </c>
      <c r="AU23" s="4" t="s">
        <v>318</v>
      </c>
      <c r="AV23" s="4" t="s">
        <v>376</v>
      </c>
      <c r="AW23" s="6">
        <v>3868.8799999999992</v>
      </c>
      <c r="AX23" s="4" t="s">
        <v>315</v>
      </c>
      <c r="AY23" s="4" t="s">
        <v>378</v>
      </c>
      <c r="AZ23" s="6">
        <v>253071.05999999997</v>
      </c>
      <c r="BA23" s="4" t="s">
        <v>319</v>
      </c>
      <c r="BB23" s="4" t="s">
        <v>376</v>
      </c>
      <c r="BC23" s="6">
        <v>254960.47000000003</v>
      </c>
      <c r="BD23" s="4" t="s">
        <v>638</v>
      </c>
      <c r="BE23" s="4" t="s">
        <v>376</v>
      </c>
      <c r="BF23" s="30">
        <f t="shared" si="0"/>
        <v>2367580.7799999998</v>
      </c>
    </row>
    <row r="24" spans="1:58" ht="15" customHeight="1" x14ac:dyDescent="0.25">
      <c r="A24" s="26">
        <v>22</v>
      </c>
      <c r="B24" s="27" t="s">
        <v>740</v>
      </c>
      <c r="C24" s="27" t="s">
        <v>741</v>
      </c>
      <c r="D24" s="4" t="s">
        <v>238</v>
      </c>
      <c r="E24" s="1">
        <v>43466</v>
      </c>
      <c r="F24" s="4" t="s">
        <v>31</v>
      </c>
      <c r="G24" s="6">
        <v>17853.839999999997</v>
      </c>
      <c r="H24" s="4" t="s">
        <v>315</v>
      </c>
      <c r="I24" s="4" t="s">
        <v>376</v>
      </c>
      <c r="J24" s="6">
        <v>6492.3600000000006</v>
      </c>
      <c r="K24" s="4" t="s">
        <v>316</v>
      </c>
      <c r="L24" s="65" t="s">
        <v>1042</v>
      </c>
      <c r="M24" s="6">
        <v>1392.51</v>
      </c>
      <c r="N24" s="4" t="s">
        <v>315</v>
      </c>
      <c r="O24" s="4" t="s">
        <v>373</v>
      </c>
      <c r="P24" s="6">
        <v>1696.8</v>
      </c>
      <c r="Q24" s="4" t="s">
        <v>317</v>
      </c>
      <c r="R24" s="4" t="s">
        <v>376</v>
      </c>
      <c r="S24" s="6">
        <v>10697.52</v>
      </c>
      <c r="T24" s="4" t="s">
        <v>315</v>
      </c>
      <c r="U24" s="4" t="s">
        <v>376</v>
      </c>
      <c r="V24" s="6">
        <v>0</v>
      </c>
      <c r="W24" s="4" t="s">
        <v>315</v>
      </c>
      <c r="X24" s="4"/>
      <c r="Y24" s="6">
        <v>0</v>
      </c>
      <c r="Z24" s="4" t="s">
        <v>315</v>
      </c>
      <c r="AA24" s="4"/>
      <c r="AB24" s="6">
        <v>110.64</v>
      </c>
      <c r="AC24" s="4" t="s">
        <v>315</v>
      </c>
      <c r="AD24" s="4" t="s">
        <v>376</v>
      </c>
      <c r="AE24" s="6">
        <v>0</v>
      </c>
      <c r="AF24" s="4" t="s">
        <v>315</v>
      </c>
      <c r="AG24" s="4"/>
      <c r="AH24" s="6">
        <v>3467.52</v>
      </c>
      <c r="AI24" s="4" t="s">
        <v>315</v>
      </c>
      <c r="AJ24" s="4" t="s">
        <v>374</v>
      </c>
      <c r="AK24" s="6">
        <v>4131.4800000000005</v>
      </c>
      <c r="AL24" s="4" t="s">
        <v>315</v>
      </c>
      <c r="AM24" s="4" t="s">
        <v>377</v>
      </c>
      <c r="AN24" s="6">
        <v>663.96</v>
      </c>
      <c r="AO24" s="4" t="s">
        <v>317</v>
      </c>
      <c r="AP24" s="4" t="s">
        <v>375</v>
      </c>
      <c r="AQ24" s="6">
        <v>11988.599999999995</v>
      </c>
      <c r="AR24" s="4" t="s">
        <v>316</v>
      </c>
      <c r="AS24" s="4" t="s">
        <v>376</v>
      </c>
      <c r="AT24" s="6">
        <v>461.09999999999997</v>
      </c>
      <c r="AU24" s="4" t="s">
        <v>318</v>
      </c>
      <c r="AV24" s="4" t="s">
        <v>376</v>
      </c>
      <c r="AW24" s="6">
        <v>184.44000000000003</v>
      </c>
      <c r="AX24" s="4" t="s">
        <v>315</v>
      </c>
      <c r="AY24" s="4" t="s">
        <v>378</v>
      </c>
      <c r="AZ24" s="6">
        <v>8226</v>
      </c>
      <c r="BA24" s="4" t="s">
        <v>319</v>
      </c>
      <c r="BB24" s="4" t="s">
        <v>376</v>
      </c>
      <c r="BC24" s="6">
        <v>4278.8399999999992</v>
      </c>
      <c r="BD24" s="4" t="s">
        <v>638</v>
      </c>
      <c r="BE24" s="4" t="s">
        <v>376</v>
      </c>
      <c r="BF24" s="30">
        <f t="shared" si="0"/>
        <v>71645.609999999986</v>
      </c>
    </row>
    <row r="25" spans="1:58" ht="15" customHeight="1" x14ac:dyDescent="0.25">
      <c r="A25" s="26">
        <v>23</v>
      </c>
      <c r="B25" s="27" t="s">
        <v>745</v>
      </c>
      <c r="C25" s="27" t="s">
        <v>746</v>
      </c>
      <c r="D25" s="4" t="s">
        <v>238</v>
      </c>
      <c r="E25" s="1">
        <v>43466</v>
      </c>
      <c r="F25" s="4" t="s">
        <v>31</v>
      </c>
      <c r="G25" s="6">
        <v>22413.119999999999</v>
      </c>
      <c r="H25" s="4" t="s">
        <v>315</v>
      </c>
      <c r="I25" s="4" t="s">
        <v>376</v>
      </c>
      <c r="J25" s="6">
        <v>8150.1600000000017</v>
      </c>
      <c r="K25" s="4" t="s">
        <v>316</v>
      </c>
      <c r="L25" s="65" t="s">
        <v>1042</v>
      </c>
      <c r="M25" s="6">
        <v>1748.13</v>
      </c>
      <c r="N25" s="4" t="s">
        <v>315</v>
      </c>
      <c r="O25" s="4" t="s">
        <v>373</v>
      </c>
      <c r="P25" s="6">
        <v>2130.2400000000002</v>
      </c>
      <c r="Q25" s="4" t="s">
        <v>317</v>
      </c>
      <c r="R25" s="4" t="s">
        <v>376</v>
      </c>
      <c r="S25" s="6">
        <v>13429.320000000002</v>
      </c>
      <c r="T25" s="4" t="s">
        <v>315</v>
      </c>
      <c r="U25" s="4" t="s">
        <v>376</v>
      </c>
      <c r="V25" s="6">
        <v>0</v>
      </c>
      <c r="W25" s="4" t="s">
        <v>315</v>
      </c>
      <c r="X25" s="4"/>
      <c r="Y25" s="6">
        <v>0</v>
      </c>
      <c r="Z25" s="4" t="s">
        <v>315</v>
      </c>
      <c r="AA25" s="4"/>
      <c r="AB25" s="6">
        <v>138.96</v>
      </c>
      <c r="AC25" s="4" t="s">
        <v>315</v>
      </c>
      <c r="AD25" s="4" t="s">
        <v>376</v>
      </c>
      <c r="AE25" s="6">
        <v>0</v>
      </c>
      <c r="AF25" s="4" t="s">
        <v>315</v>
      </c>
      <c r="AG25" s="4"/>
      <c r="AH25" s="6">
        <v>4353</v>
      </c>
      <c r="AI25" s="4" t="s">
        <v>315</v>
      </c>
      <c r="AJ25" s="4" t="s">
        <v>374</v>
      </c>
      <c r="AK25" s="6">
        <v>5186.5199999999995</v>
      </c>
      <c r="AL25" s="4" t="s">
        <v>315</v>
      </c>
      <c r="AM25" s="4" t="s">
        <v>377</v>
      </c>
      <c r="AN25" s="6">
        <v>833.5200000000001</v>
      </c>
      <c r="AO25" s="4" t="s">
        <v>317</v>
      </c>
      <c r="AP25" s="4" t="s">
        <v>375</v>
      </c>
      <c r="AQ25" s="6">
        <v>15050.16</v>
      </c>
      <c r="AR25" s="4" t="s">
        <v>316</v>
      </c>
      <c r="AS25" s="4" t="s">
        <v>376</v>
      </c>
      <c r="AT25" s="6">
        <v>578.84999999999991</v>
      </c>
      <c r="AU25" s="4" t="s">
        <v>318</v>
      </c>
      <c r="AV25" s="4" t="s">
        <v>376</v>
      </c>
      <c r="AW25" s="6">
        <v>231.60000000000005</v>
      </c>
      <c r="AX25" s="4" t="s">
        <v>315</v>
      </c>
      <c r="AY25" s="4" t="s">
        <v>378</v>
      </c>
      <c r="AZ25" s="6">
        <v>10326.719999999996</v>
      </c>
      <c r="BA25" s="4" t="s">
        <v>319</v>
      </c>
      <c r="BB25" s="4" t="s">
        <v>376</v>
      </c>
      <c r="BC25" s="6">
        <v>4410.96</v>
      </c>
      <c r="BD25" s="4" t="s">
        <v>638</v>
      </c>
      <c r="BE25" s="4" t="s">
        <v>376</v>
      </c>
      <c r="BF25" s="30">
        <f t="shared" si="0"/>
        <v>88981.260000000009</v>
      </c>
    </row>
    <row r="26" spans="1:58" ht="15" customHeight="1" x14ac:dyDescent="0.25">
      <c r="A26" s="26">
        <v>24</v>
      </c>
      <c r="B26" s="27" t="s">
        <v>750</v>
      </c>
      <c r="C26" s="27" t="s">
        <v>751</v>
      </c>
      <c r="D26" s="4" t="s">
        <v>238</v>
      </c>
      <c r="E26" s="1">
        <v>43466</v>
      </c>
      <c r="F26" s="4" t="s">
        <v>31</v>
      </c>
      <c r="G26" s="6">
        <v>242947.55999999994</v>
      </c>
      <c r="H26" s="4" t="s">
        <v>315</v>
      </c>
      <c r="I26" s="4" t="s">
        <v>376</v>
      </c>
      <c r="J26" s="6">
        <v>78681.959999999992</v>
      </c>
      <c r="K26" s="4" t="s">
        <v>316</v>
      </c>
      <c r="L26" s="65" t="s">
        <v>1042</v>
      </c>
      <c r="M26" s="6">
        <v>17369.82</v>
      </c>
      <c r="N26" s="4" t="s">
        <v>315</v>
      </c>
      <c r="O26" s="4" t="s">
        <v>373</v>
      </c>
      <c r="P26" s="6">
        <v>21165.84</v>
      </c>
      <c r="Q26" s="4" t="s">
        <v>317</v>
      </c>
      <c r="R26" s="4" t="s">
        <v>376</v>
      </c>
      <c r="S26" s="6">
        <v>164265.60000000001</v>
      </c>
      <c r="T26" s="4" t="s">
        <v>315</v>
      </c>
      <c r="U26" s="4" t="s">
        <v>376</v>
      </c>
      <c r="V26" s="6">
        <v>49233.719999999994</v>
      </c>
      <c r="W26" s="4" t="s">
        <v>315</v>
      </c>
      <c r="X26" s="65" t="s">
        <v>1042</v>
      </c>
      <c r="Y26" s="6">
        <v>0</v>
      </c>
      <c r="Z26" s="4" t="s">
        <v>315</v>
      </c>
      <c r="AA26" s="4"/>
      <c r="AB26" s="6">
        <v>1380.36</v>
      </c>
      <c r="AC26" s="4" t="s">
        <v>315</v>
      </c>
      <c r="AD26" s="4" t="s">
        <v>376</v>
      </c>
      <c r="AE26" s="6">
        <v>0</v>
      </c>
      <c r="AF26" s="4" t="s">
        <v>315</v>
      </c>
      <c r="AG26" s="4"/>
      <c r="AH26" s="6">
        <v>43252.08</v>
      </c>
      <c r="AI26" s="4" t="s">
        <v>315</v>
      </c>
      <c r="AJ26" s="4" t="s">
        <v>374</v>
      </c>
      <c r="AK26" s="6">
        <v>51534.359999999993</v>
      </c>
      <c r="AL26" s="4" t="s">
        <v>315</v>
      </c>
      <c r="AM26" s="4" t="s">
        <v>377</v>
      </c>
      <c r="AN26" s="6">
        <v>8282.2800000000025</v>
      </c>
      <c r="AO26" s="4" t="s">
        <v>317</v>
      </c>
      <c r="AP26" s="4" t="s">
        <v>375</v>
      </c>
      <c r="AQ26" s="6">
        <v>98927.51999999996</v>
      </c>
      <c r="AR26" s="4" t="s">
        <v>316</v>
      </c>
      <c r="AS26" s="65" t="s">
        <v>1042</v>
      </c>
      <c r="AT26" s="6">
        <v>5751.6</v>
      </c>
      <c r="AU26" s="4" t="s">
        <v>318</v>
      </c>
      <c r="AV26" s="4" t="s">
        <v>376</v>
      </c>
      <c r="AW26" s="6">
        <v>2300.64</v>
      </c>
      <c r="AX26" s="4" t="s">
        <v>315</v>
      </c>
      <c r="AY26" s="4" t="s">
        <v>378</v>
      </c>
      <c r="AZ26" s="6">
        <v>76151.159999999974</v>
      </c>
      <c r="BA26" s="4" t="s">
        <v>319</v>
      </c>
      <c r="BB26" s="4" t="s">
        <v>376</v>
      </c>
      <c r="BC26" s="6">
        <v>59590.389999999992</v>
      </c>
      <c r="BD26" s="4" t="s">
        <v>638</v>
      </c>
      <c r="BE26" s="4" t="s">
        <v>376</v>
      </c>
      <c r="BF26" s="30">
        <f t="shared" ref="BF26" si="1">G26+J26+M26+P26+S26+V26+Y26+AB26+AE26+AH26+AK26+AN26+AQ26+AT26+AW26+AZ26+BC26</f>
        <v>920834.88999999978</v>
      </c>
    </row>
    <row r="27" spans="1:58" ht="15" customHeight="1" x14ac:dyDescent="0.25">
      <c r="A27" s="26">
        <v>25</v>
      </c>
      <c r="B27" s="27" t="s">
        <v>754</v>
      </c>
      <c r="C27" s="27" t="s">
        <v>755</v>
      </c>
      <c r="D27" s="4" t="s">
        <v>238</v>
      </c>
      <c r="E27" s="1">
        <v>43466</v>
      </c>
      <c r="F27" s="4" t="s">
        <v>31</v>
      </c>
      <c r="G27" s="6">
        <v>148133.81999999995</v>
      </c>
      <c r="H27" s="4" t="s">
        <v>315</v>
      </c>
      <c r="I27" s="4" t="s">
        <v>376</v>
      </c>
      <c r="J27" s="6">
        <v>53866.890000000007</v>
      </c>
      <c r="K27" s="4" t="s">
        <v>316</v>
      </c>
      <c r="L27" s="65" t="s">
        <v>1042</v>
      </c>
      <c r="M27" s="6">
        <v>11553.3</v>
      </c>
      <c r="N27" s="4" t="s">
        <v>315</v>
      </c>
      <c r="O27" s="4" t="s">
        <v>373</v>
      </c>
      <c r="P27" s="6">
        <v>14078.760000000002</v>
      </c>
      <c r="Q27" s="4" t="s">
        <v>317</v>
      </c>
      <c r="R27" s="4" t="s">
        <v>376</v>
      </c>
      <c r="S27" s="6">
        <v>88757.85</v>
      </c>
      <c r="T27" s="4" t="s">
        <v>315</v>
      </c>
      <c r="U27" s="4" t="s">
        <v>376</v>
      </c>
      <c r="V27" s="6">
        <v>0</v>
      </c>
      <c r="W27" s="4" t="s">
        <v>315</v>
      </c>
      <c r="X27" s="4"/>
      <c r="Y27" s="6">
        <v>0</v>
      </c>
      <c r="Z27" s="4" t="s">
        <v>315</v>
      </c>
      <c r="AA27" s="4"/>
      <c r="AB27" s="6">
        <v>918.15000000000009</v>
      </c>
      <c r="AC27" s="4" t="s">
        <v>315</v>
      </c>
      <c r="AD27" s="4" t="s">
        <v>376</v>
      </c>
      <c r="AE27" s="6">
        <v>0</v>
      </c>
      <c r="AF27" s="4" t="s">
        <v>315</v>
      </c>
      <c r="AG27" s="4"/>
      <c r="AH27" s="6">
        <v>28769.820000000003</v>
      </c>
      <c r="AI27" s="4" t="s">
        <v>315</v>
      </c>
      <c r="AJ27" s="4" t="s">
        <v>374</v>
      </c>
      <c r="AK27" s="6">
        <v>34278.899999999994</v>
      </c>
      <c r="AL27" s="4" t="s">
        <v>315</v>
      </c>
      <c r="AM27" s="4" t="s">
        <v>377</v>
      </c>
      <c r="AN27" s="6">
        <v>5509.08</v>
      </c>
      <c r="AO27" s="4" t="s">
        <v>317</v>
      </c>
      <c r="AP27" s="4" t="s">
        <v>375</v>
      </c>
      <c r="AQ27" s="6">
        <v>99470.010000000024</v>
      </c>
      <c r="AR27" s="4" t="s">
        <v>316</v>
      </c>
      <c r="AS27" s="65" t="s">
        <v>1042</v>
      </c>
      <c r="AT27" s="6">
        <v>3825.6000000000004</v>
      </c>
      <c r="AU27" s="4" t="s">
        <v>318</v>
      </c>
      <c r="AV27" s="4" t="s">
        <v>376</v>
      </c>
      <c r="AW27" s="6">
        <v>1530.3000000000002</v>
      </c>
      <c r="AX27" s="4" t="s">
        <v>315</v>
      </c>
      <c r="AY27" s="4" t="s">
        <v>378</v>
      </c>
      <c r="AZ27" s="6">
        <v>68251.680000000008</v>
      </c>
      <c r="BA27" s="4" t="s">
        <v>319</v>
      </c>
      <c r="BB27" s="4" t="s">
        <v>376</v>
      </c>
      <c r="BC27" s="6">
        <v>25617.599999999999</v>
      </c>
      <c r="BD27" s="4" t="s">
        <v>638</v>
      </c>
      <c r="BE27" s="4" t="s">
        <v>376</v>
      </c>
      <c r="BF27" s="30">
        <f t="shared" si="0"/>
        <v>584561.76</v>
      </c>
    </row>
    <row r="28" spans="1:58" ht="15" customHeight="1" x14ac:dyDescent="0.25">
      <c r="A28" s="26">
        <v>26</v>
      </c>
      <c r="B28" s="27" t="s">
        <v>759</v>
      </c>
      <c r="C28" s="27" t="s">
        <v>760</v>
      </c>
      <c r="D28" s="4" t="s">
        <v>238</v>
      </c>
      <c r="E28" s="1">
        <v>43466</v>
      </c>
      <c r="F28" s="4" t="s">
        <v>31</v>
      </c>
      <c r="G28" s="6">
        <v>73721.039999999979</v>
      </c>
      <c r="H28" s="4" t="s">
        <v>315</v>
      </c>
      <c r="I28" s="4" t="s">
        <v>376</v>
      </c>
      <c r="J28" s="6">
        <v>26807.639999999992</v>
      </c>
      <c r="K28" s="4" t="s">
        <v>316</v>
      </c>
      <c r="L28" s="65" t="s">
        <v>1042</v>
      </c>
      <c r="M28" s="6">
        <v>17249.759999999998</v>
      </c>
      <c r="N28" s="4" t="s">
        <v>315</v>
      </c>
      <c r="O28" s="4" t="s">
        <v>373</v>
      </c>
      <c r="P28" s="6">
        <v>7006.5599999999995</v>
      </c>
      <c r="Q28" s="4" t="s">
        <v>317</v>
      </c>
      <c r="R28" s="4" t="s">
        <v>376</v>
      </c>
      <c r="S28" s="6">
        <v>44171.640000000007</v>
      </c>
      <c r="T28" s="4" t="s">
        <v>315</v>
      </c>
      <c r="U28" s="4" t="s">
        <v>376</v>
      </c>
      <c r="V28" s="6">
        <v>0</v>
      </c>
      <c r="W28" s="4" t="s">
        <v>315</v>
      </c>
      <c r="X28" s="4"/>
      <c r="Y28" s="6">
        <v>0</v>
      </c>
      <c r="Z28" s="4" t="s">
        <v>315</v>
      </c>
      <c r="AA28" s="4"/>
      <c r="AB28" s="6">
        <v>456.95999999999987</v>
      </c>
      <c r="AC28" s="4" t="s">
        <v>315</v>
      </c>
      <c r="AD28" s="4" t="s">
        <v>376</v>
      </c>
      <c r="AE28" s="6">
        <v>0</v>
      </c>
      <c r="AF28" s="4" t="s">
        <v>315</v>
      </c>
      <c r="AG28" s="4"/>
      <c r="AH28" s="6">
        <v>14317.679999999998</v>
      </c>
      <c r="AI28" s="4" t="s">
        <v>315</v>
      </c>
      <c r="AJ28" s="4" t="s">
        <v>374</v>
      </c>
      <c r="AK28" s="6">
        <v>17059.439999999995</v>
      </c>
      <c r="AL28" s="4" t="s">
        <v>315</v>
      </c>
      <c r="AM28" s="4" t="s">
        <v>377</v>
      </c>
      <c r="AN28" s="6">
        <v>2741.6399999999994</v>
      </c>
      <c r="AO28" s="4" t="s">
        <v>317</v>
      </c>
      <c r="AP28" s="4" t="s">
        <v>375</v>
      </c>
      <c r="AQ28" s="6">
        <v>49502.640000000014</v>
      </c>
      <c r="AR28" s="4" t="s">
        <v>316</v>
      </c>
      <c r="AS28" s="65" t="s">
        <v>1042</v>
      </c>
      <c r="AT28" s="6">
        <v>5711.8499999999995</v>
      </c>
      <c r="AU28" s="4" t="s">
        <v>318</v>
      </c>
      <c r="AV28" s="4" t="s">
        <v>376</v>
      </c>
      <c r="AW28" s="6">
        <v>761.64000000000021</v>
      </c>
      <c r="AX28" s="4" t="s">
        <v>315</v>
      </c>
      <c r="AY28" s="4" t="s">
        <v>378</v>
      </c>
      <c r="AZ28" s="6">
        <v>33966.480000000003</v>
      </c>
      <c r="BA28" s="4" t="s">
        <v>319</v>
      </c>
      <c r="BB28" s="4" t="s">
        <v>376</v>
      </c>
      <c r="BC28" s="6">
        <v>9977.18</v>
      </c>
      <c r="BD28" s="4" t="s">
        <v>638</v>
      </c>
      <c r="BE28" s="4" t="s">
        <v>376</v>
      </c>
      <c r="BF28" s="30">
        <f t="shared" si="0"/>
        <v>303452.14999999997</v>
      </c>
    </row>
    <row r="29" spans="1:58" ht="15" customHeight="1" x14ac:dyDescent="0.25">
      <c r="A29" s="26">
        <v>27</v>
      </c>
      <c r="B29" s="27" t="s">
        <v>764</v>
      </c>
      <c r="C29" s="27" t="s">
        <v>765</v>
      </c>
      <c r="D29" s="4" t="s">
        <v>238</v>
      </c>
      <c r="E29" s="1">
        <v>43466</v>
      </c>
      <c r="F29" s="4" t="s">
        <v>31</v>
      </c>
      <c r="G29" s="6">
        <v>192605.04</v>
      </c>
      <c r="H29" s="4" t="s">
        <v>315</v>
      </c>
      <c r="I29" s="4" t="s">
        <v>376</v>
      </c>
      <c r="J29" s="6">
        <v>70038.12</v>
      </c>
      <c r="K29" s="4" t="s">
        <v>316</v>
      </c>
      <c r="L29" s="65" t="s">
        <v>1042</v>
      </c>
      <c r="M29" s="6">
        <v>15022.38</v>
      </c>
      <c r="N29" s="4" t="s">
        <v>315</v>
      </c>
      <c r="O29" s="4" t="s">
        <v>373</v>
      </c>
      <c r="P29" s="6">
        <v>18305.520000000004</v>
      </c>
      <c r="Q29" s="4" t="s">
        <v>317</v>
      </c>
      <c r="R29" s="4" t="s">
        <v>376</v>
      </c>
      <c r="S29" s="6">
        <v>115403.76</v>
      </c>
      <c r="T29" s="4" t="s">
        <v>315</v>
      </c>
      <c r="U29" s="4" t="s">
        <v>376</v>
      </c>
      <c r="V29" s="6">
        <v>0</v>
      </c>
      <c r="W29" s="4" t="s">
        <v>315</v>
      </c>
      <c r="X29" s="4"/>
      <c r="Y29" s="6">
        <v>0</v>
      </c>
      <c r="Z29" s="4" t="s">
        <v>315</v>
      </c>
      <c r="AA29" s="4"/>
      <c r="AB29" s="6">
        <v>1193.8799999999997</v>
      </c>
      <c r="AC29" s="4" t="s">
        <v>315</v>
      </c>
      <c r="AD29" s="4" t="s">
        <v>376</v>
      </c>
      <c r="AE29" s="6">
        <v>0</v>
      </c>
      <c r="AF29" s="4" t="s">
        <v>315</v>
      </c>
      <c r="AG29" s="4"/>
      <c r="AH29" s="6">
        <v>37406.759999999995</v>
      </c>
      <c r="AI29" s="4" t="s">
        <v>315</v>
      </c>
      <c r="AJ29" s="4" t="s">
        <v>374</v>
      </c>
      <c r="AK29" s="6">
        <v>44569.80000000001</v>
      </c>
      <c r="AL29" s="4" t="s">
        <v>315</v>
      </c>
      <c r="AM29" s="4" t="s">
        <v>377</v>
      </c>
      <c r="AN29" s="6">
        <v>7162.9199999999992</v>
      </c>
      <c r="AO29" s="4" t="s">
        <v>317</v>
      </c>
      <c r="AP29" s="4" t="s">
        <v>375</v>
      </c>
      <c r="AQ29" s="6">
        <v>129331.79999999999</v>
      </c>
      <c r="AR29" s="4" t="s">
        <v>316</v>
      </c>
      <c r="AS29" s="65" t="s">
        <v>1042</v>
      </c>
      <c r="AT29" s="6">
        <v>4974.3000000000011</v>
      </c>
      <c r="AU29" s="4" t="s">
        <v>318</v>
      </c>
      <c r="AV29" s="4" t="s">
        <v>376</v>
      </c>
      <c r="AW29" s="6">
        <v>1989.8399999999997</v>
      </c>
      <c r="AX29" s="4" t="s">
        <v>315</v>
      </c>
      <c r="AY29" s="4" t="s">
        <v>378</v>
      </c>
      <c r="AZ29" s="6">
        <v>100261.56</v>
      </c>
      <c r="BA29" s="4" t="s">
        <v>319</v>
      </c>
      <c r="BB29" s="4" t="s">
        <v>376</v>
      </c>
      <c r="BC29" s="6">
        <v>76847.520000000004</v>
      </c>
      <c r="BD29" s="4" t="s">
        <v>638</v>
      </c>
      <c r="BE29" s="4" t="s">
        <v>376</v>
      </c>
      <c r="BF29" s="30">
        <f t="shared" si="0"/>
        <v>815113.2</v>
      </c>
    </row>
    <row r="30" spans="1:58" s="53" customFormat="1" ht="15" customHeight="1" x14ac:dyDescent="0.25">
      <c r="A30" s="26">
        <v>28</v>
      </c>
      <c r="B30" s="27" t="s">
        <v>396</v>
      </c>
      <c r="C30" s="27" t="s">
        <v>605</v>
      </c>
      <c r="D30" s="4" t="s">
        <v>238</v>
      </c>
      <c r="E30" s="1">
        <v>43466</v>
      </c>
      <c r="F30" s="4" t="s">
        <v>31</v>
      </c>
      <c r="G30" s="6">
        <v>225894.96000000002</v>
      </c>
      <c r="H30" s="4" t="s">
        <v>315</v>
      </c>
      <c r="I30" s="4" t="s">
        <v>376</v>
      </c>
      <c r="J30" s="6">
        <v>82143.569999999992</v>
      </c>
      <c r="K30" s="4" t="s">
        <v>316</v>
      </c>
      <c r="L30" s="65" t="s">
        <v>1042</v>
      </c>
      <c r="M30" s="6">
        <v>17625.329999999998</v>
      </c>
      <c r="N30" s="4" t="s">
        <v>315</v>
      </c>
      <c r="O30" s="4" t="s">
        <v>373</v>
      </c>
      <c r="P30" s="6">
        <v>21469.410000000003</v>
      </c>
      <c r="Q30" s="4" t="s">
        <v>317</v>
      </c>
      <c r="R30" s="4" t="s">
        <v>376</v>
      </c>
      <c r="S30" s="6">
        <v>135350.25</v>
      </c>
      <c r="T30" s="4" t="s">
        <v>315</v>
      </c>
      <c r="U30" s="4" t="s">
        <v>376</v>
      </c>
      <c r="V30" s="6">
        <v>0</v>
      </c>
      <c r="W30" s="4" t="s">
        <v>315</v>
      </c>
      <c r="X30" s="4"/>
      <c r="Y30" s="6">
        <v>0</v>
      </c>
      <c r="Z30" s="4" t="s">
        <v>315</v>
      </c>
      <c r="AA30" s="4"/>
      <c r="AB30" s="6">
        <v>1400.19</v>
      </c>
      <c r="AC30" s="4" t="s">
        <v>315</v>
      </c>
      <c r="AD30" s="4" t="s">
        <v>376</v>
      </c>
      <c r="AE30" s="6">
        <v>0</v>
      </c>
      <c r="AF30" s="4" t="s">
        <v>315</v>
      </c>
      <c r="AG30" s="4"/>
      <c r="AH30" s="6">
        <v>43872.18</v>
      </c>
      <c r="AI30" s="4" t="s">
        <v>315</v>
      </c>
      <c r="AJ30" s="4" t="s">
        <v>374</v>
      </c>
      <c r="AK30" s="6">
        <v>52273.229999999996</v>
      </c>
      <c r="AL30" s="4" t="s">
        <v>315</v>
      </c>
      <c r="AM30" s="4" t="s">
        <v>377</v>
      </c>
      <c r="AN30" s="6">
        <v>8401.02</v>
      </c>
      <c r="AO30" s="4" t="s">
        <v>317</v>
      </c>
      <c r="AP30" s="4" t="s">
        <v>375</v>
      </c>
      <c r="AQ30" s="6">
        <v>151685.63999999998</v>
      </c>
      <c r="AR30" s="4" t="s">
        <v>316</v>
      </c>
      <c r="AS30" s="65" t="s">
        <v>1042</v>
      </c>
      <c r="AT30" s="6">
        <v>5836.2000000000007</v>
      </c>
      <c r="AU30" s="4" t="s">
        <v>318</v>
      </c>
      <c r="AV30" s="4" t="s">
        <v>376</v>
      </c>
      <c r="AW30" s="6">
        <v>2333.67</v>
      </c>
      <c r="AX30" s="4" t="s">
        <v>315</v>
      </c>
      <c r="AY30" s="4" t="s">
        <v>378</v>
      </c>
      <c r="AZ30" s="6">
        <v>104079.69</v>
      </c>
      <c r="BA30" s="4" t="s">
        <v>319</v>
      </c>
      <c r="BB30" s="4" t="s">
        <v>376</v>
      </c>
      <c r="BC30" s="6">
        <v>102446.07</v>
      </c>
      <c r="BD30" s="4" t="s">
        <v>638</v>
      </c>
      <c r="BE30" s="4" t="s">
        <v>376</v>
      </c>
      <c r="BF30" s="30">
        <f t="shared" si="0"/>
        <v>954811.41000000015</v>
      </c>
    </row>
    <row r="31" spans="1:58" ht="15" customHeight="1" x14ac:dyDescent="0.25">
      <c r="A31" s="26">
        <v>29</v>
      </c>
      <c r="B31" s="27" t="s">
        <v>397</v>
      </c>
      <c r="C31" s="27" t="s">
        <v>606</v>
      </c>
      <c r="D31" s="4" t="s">
        <v>238</v>
      </c>
      <c r="E31" s="1">
        <v>43466</v>
      </c>
      <c r="F31" s="4" t="s">
        <v>31</v>
      </c>
      <c r="G31" s="6">
        <v>236760.26000000004</v>
      </c>
      <c r="H31" s="4" t="s">
        <v>315</v>
      </c>
      <c r="I31" s="4" t="s">
        <v>376</v>
      </c>
      <c r="J31" s="6">
        <v>86094.659999999989</v>
      </c>
      <c r="K31" s="4" t="s">
        <v>316</v>
      </c>
      <c r="L31" s="65" t="s">
        <v>1042</v>
      </c>
      <c r="M31" s="6">
        <v>18464.73</v>
      </c>
      <c r="N31" s="4" t="s">
        <v>315</v>
      </c>
      <c r="O31" s="4" t="s">
        <v>373</v>
      </c>
      <c r="P31" s="6">
        <v>22502.04</v>
      </c>
      <c r="Q31" s="4" t="s">
        <v>317</v>
      </c>
      <c r="R31" s="4" t="s">
        <v>376</v>
      </c>
      <c r="S31" s="6">
        <v>141860.46000000002</v>
      </c>
      <c r="T31" s="4" t="s">
        <v>315</v>
      </c>
      <c r="U31" s="4" t="s">
        <v>376</v>
      </c>
      <c r="V31" s="6">
        <v>0</v>
      </c>
      <c r="W31" s="4" t="s">
        <v>315</v>
      </c>
      <c r="X31" s="4"/>
      <c r="Y31" s="6">
        <v>0</v>
      </c>
      <c r="Z31" s="4" t="s">
        <v>315</v>
      </c>
      <c r="AA31" s="4"/>
      <c r="AB31" s="6">
        <v>1467.5</v>
      </c>
      <c r="AC31" s="4" t="s">
        <v>315</v>
      </c>
      <c r="AD31" s="4" t="s">
        <v>376</v>
      </c>
      <c r="AE31" s="6">
        <v>0</v>
      </c>
      <c r="AF31" s="4" t="s">
        <v>315</v>
      </c>
      <c r="AG31" s="4"/>
      <c r="AH31" s="6">
        <v>45982.32</v>
      </c>
      <c r="AI31" s="4" t="s">
        <v>315</v>
      </c>
      <c r="AJ31" s="4" t="s">
        <v>374</v>
      </c>
      <c r="AK31" s="6">
        <v>54787.459999999977</v>
      </c>
      <c r="AL31" s="4" t="s">
        <v>315</v>
      </c>
      <c r="AM31" s="4" t="s">
        <v>377</v>
      </c>
      <c r="AN31" s="6">
        <v>8805.16</v>
      </c>
      <c r="AO31" s="4" t="s">
        <v>317</v>
      </c>
      <c r="AP31" s="4" t="s">
        <v>375</v>
      </c>
      <c r="AQ31" s="6">
        <v>158981.51999999999</v>
      </c>
      <c r="AR31" s="4" t="s">
        <v>316</v>
      </c>
      <c r="AS31" s="65" t="s">
        <v>1042</v>
      </c>
      <c r="AT31" s="6">
        <v>6114.15</v>
      </c>
      <c r="AU31" s="4" t="s">
        <v>318</v>
      </c>
      <c r="AV31" s="4" t="s">
        <v>376</v>
      </c>
      <c r="AW31" s="6">
        <v>2445.92</v>
      </c>
      <c r="AX31" s="4" t="s">
        <v>315</v>
      </c>
      <c r="AY31" s="4" t="s">
        <v>378</v>
      </c>
      <c r="AZ31" s="6">
        <v>109085.77999999998</v>
      </c>
      <c r="BA31" s="4" t="s">
        <v>319</v>
      </c>
      <c r="BB31" s="4" t="s">
        <v>376</v>
      </c>
      <c r="BC31" s="6">
        <v>92822.07</v>
      </c>
      <c r="BD31" s="4" t="s">
        <v>638</v>
      </c>
      <c r="BE31" s="4" t="s">
        <v>376</v>
      </c>
      <c r="BF31" s="30">
        <f t="shared" ref="BF31:BF56" si="2">G31+J31+M31+P31+S31+V31+Y31+AB31+AE31+AH31+AK31+AN31+AQ31+AT31+AW31+AZ31+BC31</f>
        <v>986174.03</v>
      </c>
    </row>
    <row r="32" spans="1:58" ht="15" customHeight="1" x14ac:dyDescent="0.25">
      <c r="A32" s="26">
        <v>30</v>
      </c>
      <c r="B32" s="27" t="s">
        <v>398</v>
      </c>
      <c r="C32" s="27" t="s">
        <v>607</v>
      </c>
      <c r="D32" s="4" t="s">
        <v>238</v>
      </c>
      <c r="E32" s="1">
        <v>43466</v>
      </c>
      <c r="F32" s="4" t="s">
        <v>31</v>
      </c>
      <c r="G32" s="6">
        <v>261997.44000000003</v>
      </c>
      <c r="H32" s="4" t="s">
        <v>315</v>
      </c>
      <c r="I32" s="4" t="s">
        <v>376</v>
      </c>
      <c r="J32" s="6">
        <v>66362.39999999998</v>
      </c>
      <c r="K32" s="4" t="s">
        <v>316</v>
      </c>
      <c r="L32" s="65" t="s">
        <v>1042</v>
      </c>
      <c r="M32" s="6">
        <v>14480.82</v>
      </c>
      <c r="N32" s="4" t="s">
        <v>315</v>
      </c>
      <c r="O32" s="4" t="s">
        <v>373</v>
      </c>
      <c r="P32" s="6">
        <v>17261.88</v>
      </c>
      <c r="Q32" s="4" t="s">
        <v>317</v>
      </c>
      <c r="R32" s="4" t="s">
        <v>376</v>
      </c>
      <c r="S32" s="6">
        <v>111243.48000000004</v>
      </c>
      <c r="T32" s="4" t="s">
        <v>315</v>
      </c>
      <c r="U32" s="4" t="s">
        <v>376</v>
      </c>
      <c r="V32" s="6">
        <v>65595.24000000002</v>
      </c>
      <c r="W32" s="4" t="s">
        <v>315</v>
      </c>
      <c r="X32" s="65" t="s">
        <v>1042</v>
      </c>
      <c r="Y32" s="6">
        <v>0</v>
      </c>
      <c r="Z32" s="4" t="s">
        <v>315</v>
      </c>
      <c r="AA32" s="4"/>
      <c r="AB32" s="6">
        <v>1150.8</v>
      </c>
      <c r="AC32" s="4" t="s">
        <v>315</v>
      </c>
      <c r="AD32" s="4" t="s">
        <v>376</v>
      </c>
      <c r="AE32" s="6">
        <v>0</v>
      </c>
      <c r="AF32" s="4" t="s">
        <v>315</v>
      </c>
      <c r="AG32" s="4"/>
      <c r="AH32" s="6">
        <v>36058.19999999999</v>
      </c>
      <c r="AI32" s="4" t="s">
        <v>315</v>
      </c>
      <c r="AJ32" s="4" t="s">
        <v>374</v>
      </c>
      <c r="AK32" s="6">
        <v>42963</v>
      </c>
      <c r="AL32" s="4" t="s">
        <v>315</v>
      </c>
      <c r="AM32" s="4" t="s">
        <v>377</v>
      </c>
      <c r="AN32" s="6">
        <v>6904.7999999999984</v>
      </c>
      <c r="AO32" s="4" t="s">
        <v>317</v>
      </c>
      <c r="AP32" s="4" t="s">
        <v>375</v>
      </c>
      <c r="AQ32" s="6">
        <v>121600.67999999998</v>
      </c>
      <c r="AR32" s="4" t="s">
        <v>316</v>
      </c>
      <c r="AS32" s="65" t="s">
        <v>1042</v>
      </c>
      <c r="AT32" s="6">
        <v>4794.99</v>
      </c>
      <c r="AU32" s="4" t="s">
        <v>318</v>
      </c>
      <c r="AV32" s="4" t="s">
        <v>376</v>
      </c>
      <c r="AW32" s="6">
        <v>1917.9599999999998</v>
      </c>
      <c r="AX32" s="4" t="s">
        <v>315</v>
      </c>
      <c r="AY32" s="4" t="s">
        <v>378</v>
      </c>
      <c r="AZ32" s="6">
        <v>90145.560000000012</v>
      </c>
      <c r="BA32" s="4" t="s">
        <v>319</v>
      </c>
      <c r="BB32" s="4" t="s">
        <v>376</v>
      </c>
      <c r="BC32" s="6">
        <v>68376.779999999984</v>
      </c>
      <c r="BD32" s="4" t="s">
        <v>638</v>
      </c>
      <c r="BE32" s="4" t="s">
        <v>376</v>
      </c>
      <c r="BF32" s="30">
        <f t="shared" si="2"/>
        <v>910854.03000000014</v>
      </c>
    </row>
    <row r="33" spans="1:58" ht="15" customHeight="1" x14ac:dyDescent="0.25">
      <c r="A33" s="26">
        <v>31</v>
      </c>
      <c r="B33" s="27" t="s">
        <v>399</v>
      </c>
      <c r="C33" s="27" t="s">
        <v>608</v>
      </c>
      <c r="D33" s="4" t="s">
        <v>238</v>
      </c>
      <c r="E33" s="1">
        <v>43466</v>
      </c>
      <c r="F33" s="4" t="s">
        <v>31</v>
      </c>
      <c r="G33" s="6">
        <v>185490.24000000002</v>
      </c>
      <c r="H33" s="4" t="s">
        <v>315</v>
      </c>
      <c r="I33" s="4" t="s">
        <v>376</v>
      </c>
      <c r="J33" s="6">
        <v>67450.919999999984</v>
      </c>
      <c r="K33" s="4" t="s">
        <v>316</v>
      </c>
      <c r="L33" s="65" t="s">
        <v>1042</v>
      </c>
      <c r="M33" s="6">
        <v>14467.470000000001</v>
      </c>
      <c r="N33" s="4" t="s">
        <v>315</v>
      </c>
      <c r="O33" s="4" t="s">
        <v>373</v>
      </c>
      <c r="P33" s="6">
        <v>17629.320000000003</v>
      </c>
      <c r="Q33" s="4" t="s">
        <v>317</v>
      </c>
      <c r="R33" s="4" t="s">
        <v>376</v>
      </c>
      <c r="S33" s="6">
        <v>144866.15999999997</v>
      </c>
      <c r="T33" s="4" t="s">
        <v>315</v>
      </c>
      <c r="U33" s="4" t="s">
        <v>376</v>
      </c>
      <c r="V33" s="6">
        <v>0</v>
      </c>
      <c r="W33" s="4" t="s">
        <v>315</v>
      </c>
      <c r="X33" s="4"/>
      <c r="Y33" s="6">
        <v>0</v>
      </c>
      <c r="Z33" s="4" t="s">
        <v>315</v>
      </c>
      <c r="AA33" s="4"/>
      <c r="AB33" s="6">
        <v>1149.72</v>
      </c>
      <c r="AC33" s="4" t="s">
        <v>315</v>
      </c>
      <c r="AD33" s="4" t="s">
        <v>376</v>
      </c>
      <c r="AE33" s="6">
        <v>0</v>
      </c>
      <c r="AF33" s="4" t="s">
        <v>315</v>
      </c>
      <c r="AG33" s="4"/>
      <c r="AH33" s="6">
        <v>36024.959999999992</v>
      </c>
      <c r="AI33" s="4" t="s">
        <v>315</v>
      </c>
      <c r="AJ33" s="4" t="s">
        <v>374</v>
      </c>
      <c r="AK33" s="6">
        <v>42923.4</v>
      </c>
      <c r="AL33" s="4" t="s">
        <v>315</v>
      </c>
      <c r="AM33" s="4" t="s">
        <v>377</v>
      </c>
      <c r="AN33" s="6">
        <v>6898.3199999999988</v>
      </c>
      <c r="AO33" s="4" t="s">
        <v>317</v>
      </c>
      <c r="AP33" s="4" t="s">
        <v>375</v>
      </c>
      <c r="AQ33" s="6">
        <v>124554.23999999996</v>
      </c>
      <c r="AR33" s="4" t="s">
        <v>316</v>
      </c>
      <c r="AS33" s="65" t="s">
        <v>1042</v>
      </c>
      <c r="AT33" s="6">
        <v>4790.55</v>
      </c>
      <c r="AU33" s="4" t="s">
        <v>318</v>
      </c>
      <c r="AV33" s="4" t="s">
        <v>376</v>
      </c>
      <c r="AW33" s="6">
        <v>1916.2800000000002</v>
      </c>
      <c r="AX33" s="4" t="s">
        <v>315</v>
      </c>
      <c r="AY33" s="4" t="s">
        <v>378</v>
      </c>
      <c r="AZ33" s="6">
        <v>89303.39999999998</v>
      </c>
      <c r="BA33" s="4" t="s">
        <v>319</v>
      </c>
      <c r="BB33" s="4" t="s">
        <v>376</v>
      </c>
      <c r="BC33" s="6">
        <v>81250.449999999983</v>
      </c>
      <c r="BD33" s="4" t="s">
        <v>638</v>
      </c>
      <c r="BE33" s="4" t="s">
        <v>376</v>
      </c>
      <c r="BF33" s="30">
        <f t="shared" si="2"/>
        <v>818715.42999999993</v>
      </c>
    </row>
    <row r="34" spans="1:58" ht="15" customHeight="1" x14ac:dyDescent="0.25">
      <c r="A34" s="26">
        <v>32</v>
      </c>
      <c r="B34" s="27" t="s">
        <v>768</v>
      </c>
      <c r="C34" s="27" t="s">
        <v>769</v>
      </c>
      <c r="D34" s="4" t="s">
        <v>238</v>
      </c>
      <c r="E34" s="1">
        <v>43466</v>
      </c>
      <c r="F34" s="4" t="s">
        <v>31</v>
      </c>
      <c r="G34" s="6">
        <v>22465.440000000002</v>
      </c>
      <c r="H34" s="4" t="s">
        <v>315</v>
      </c>
      <c r="I34" s="4" t="s">
        <v>376</v>
      </c>
      <c r="J34" s="6">
        <v>8169.2400000000016</v>
      </c>
      <c r="K34" s="4" t="s">
        <v>316</v>
      </c>
      <c r="L34" s="65" t="s">
        <v>1042</v>
      </c>
      <c r="M34" s="6">
        <v>1752.21</v>
      </c>
      <c r="N34" s="4" t="s">
        <v>315</v>
      </c>
      <c r="O34" s="4" t="s">
        <v>373</v>
      </c>
      <c r="P34" s="6">
        <v>2135.16</v>
      </c>
      <c r="Q34" s="4" t="s">
        <v>317</v>
      </c>
      <c r="R34" s="4" t="s">
        <v>376</v>
      </c>
      <c r="S34" s="6">
        <v>13460.639999999998</v>
      </c>
      <c r="T34" s="4" t="s">
        <v>315</v>
      </c>
      <c r="U34" s="4" t="s">
        <v>376</v>
      </c>
      <c r="V34" s="6">
        <v>0</v>
      </c>
      <c r="W34" s="4" t="s">
        <v>315</v>
      </c>
      <c r="X34" s="4"/>
      <c r="Y34" s="6">
        <v>0</v>
      </c>
      <c r="Z34" s="4" t="s">
        <v>315</v>
      </c>
      <c r="AA34" s="4"/>
      <c r="AB34" s="6">
        <v>139.19999999999996</v>
      </c>
      <c r="AC34" s="4" t="s">
        <v>315</v>
      </c>
      <c r="AD34" s="4" t="s">
        <v>376</v>
      </c>
      <c r="AE34" s="6">
        <v>0</v>
      </c>
      <c r="AF34" s="4" t="s">
        <v>315</v>
      </c>
      <c r="AG34" s="4"/>
      <c r="AH34" s="6">
        <v>4363.0800000000008</v>
      </c>
      <c r="AI34" s="4" t="s">
        <v>315</v>
      </c>
      <c r="AJ34" s="4" t="s">
        <v>374</v>
      </c>
      <c r="AK34" s="6">
        <v>5198.6400000000021</v>
      </c>
      <c r="AL34" s="4" t="s">
        <v>315</v>
      </c>
      <c r="AM34" s="4" t="s">
        <v>377</v>
      </c>
      <c r="AN34" s="6">
        <v>835.44</v>
      </c>
      <c r="AO34" s="4" t="s">
        <v>317</v>
      </c>
      <c r="AP34" s="4" t="s">
        <v>375</v>
      </c>
      <c r="AQ34" s="6">
        <v>15085.079999999996</v>
      </c>
      <c r="AR34" s="4" t="s">
        <v>316</v>
      </c>
      <c r="AS34" s="4" t="s">
        <v>376</v>
      </c>
      <c r="AT34" s="6">
        <v>580.20000000000005</v>
      </c>
      <c r="AU34" s="4" t="s">
        <v>318</v>
      </c>
      <c r="AV34" s="4" t="s">
        <v>376</v>
      </c>
      <c r="AW34" s="6">
        <v>232.08</v>
      </c>
      <c r="AX34" s="4" t="s">
        <v>315</v>
      </c>
      <c r="AY34" s="4" t="s">
        <v>378</v>
      </c>
      <c r="AZ34" s="6">
        <v>10350.719999999996</v>
      </c>
      <c r="BA34" s="4" t="s">
        <v>319</v>
      </c>
      <c r="BB34" s="4" t="s">
        <v>376</v>
      </c>
      <c r="BC34" s="6">
        <v>3771.4199999999996</v>
      </c>
      <c r="BD34" s="4" t="s">
        <v>638</v>
      </c>
      <c r="BE34" s="4" t="s">
        <v>376</v>
      </c>
      <c r="BF34" s="30">
        <f t="shared" si="2"/>
        <v>88538.55</v>
      </c>
    </row>
    <row r="35" spans="1:58" ht="15" customHeight="1" x14ac:dyDescent="0.25">
      <c r="A35" s="26">
        <v>33</v>
      </c>
      <c r="B35" s="27" t="s">
        <v>773</v>
      </c>
      <c r="C35" s="27" t="s">
        <v>774</v>
      </c>
      <c r="D35" s="4" t="s">
        <v>238</v>
      </c>
      <c r="E35" s="1">
        <v>43466</v>
      </c>
      <c r="F35" s="4" t="s">
        <v>31</v>
      </c>
      <c r="G35" s="6">
        <v>122522.7</v>
      </c>
      <c r="H35" s="4" t="s">
        <v>315</v>
      </c>
      <c r="I35" s="4" t="s">
        <v>376</v>
      </c>
      <c r="J35" s="6">
        <v>44553.72</v>
      </c>
      <c r="K35" s="4" t="s">
        <v>316</v>
      </c>
      <c r="L35" s="65" t="s">
        <v>1042</v>
      </c>
      <c r="M35" s="6">
        <v>9556.0499999999993</v>
      </c>
      <c r="N35" s="4" t="s">
        <v>315</v>
      </c>
      <c r="O35" s="4" t="s">
        <v>373</v>
      </c>
      <c r="P35" s="6">
        <v>11644.800000000003</v>
      </c>
      <c r="Q35" s="4" t="s">
        <v>317</v>
      </c>
      <c r="R35" s="4" t="s">
        <v>376</v>
      </c>
      <c r="S35" s="6">
        <v>73412.339999999982</v>
      </c>
      <c r="T35" s="4" t="s">
        <v>315</v>
      </c>
      <c r="U35" s="4" t="s">
        <v>376</v>
      </c>
      <c r="V35" s="6">
        <v>0</v>
      </c>
      <c r="W35" s="4" t="s">
        <v>315</v>
      </c>
      <c r="X35" s="4"/>
      <c r="Y35" s="6">
        <v>0</v>
      </c>
      <c r="Z35" s="4" t="s">
        <v>315</v>
      </c>
      <c r="AA35" s="4"/>
      <c r="AB35" s="6">
        <v>759.4799999999999</v>
      </c>
      <c r="AC35" s="4" t="s">
        <v>315</v>
      </c>
      <c r="AD35" s="4" t="s">
        <v>376</v>
      </c>
      <c r="AE35" s="6">
        <v>0</v>
      </c>
      <c r="AF35" s="4" t="s">
        <v>315</v>
      </c>
      <c r="AG35" s="4"/>
      <c r="AH35" s="6">
        <v>23795.7</v>
      </c>
      <c r="AI35" s="4" t="s">
        <v>315</v>
      </c>
      <c r="AJ35" s="4" t="s">
        <v>374</v>
      </c>
      <c r="AK35" s="6">
        <v>28352.339999999997</v>
      </c>
      <c r="AL35" s="4" t="s">
        <v>315</v>
      </c>
      <c r="AM35" s="4" t="s">
        <v>377</v>
      </c>
      <c r="AN35" s="6">
        <v>4556.6399999999994</v>
      </c>
      <c r="AO35" s="4" t="s">
        <v>317</v>
      </c>
      <c r="AP35" s="4" t="s">
        <v>375</v>
      </c>
      <c r="AQ35" s="6">
        <v>82272.479999999996</v>
      </c>
      <c r="AR35" s="4" t="s">
        <v>316</v>
      </c>
      <c r="AS35" s="4" t="s">
        <v>376</v>
      </c>
      <c r="AT35" s="6">
        <v>3164.25</v>
      </c>
      <c r="AU35" s="4" t="s">
        <v>318</v>
      </c>
      <c r="AV35" s="4" t="s">
        <v>376</v>
      </c>
      <c r="AW35" s="6">
        <v>1265.76</v>
      </c>
      <c r="AX35" s="4" t="s">
        <v>315</v>
      </c>
      <c r="AY35" s="4" t="s">
        <v>378</v>
      </c>
      <c r="AZ35" s="6">
        <v>56451.600000000006</v>
      </c>
      <c r="BA35" s="4" t="s">
        <v>319</v>
      </c>
      <c r="BB35" s="4" t="s">
        <v>376</v>
      </c>
      <c r="BC35" s="6">
        <v>17406.270000000004</v>
      </c>
      <c r="BD35" s="4" t="s">
        <v>638</v>
      </c>
      <c r="BE35" s="4" t="s">
        <v>376</v>
      </c>
      <c r="BF35" s="30">
        <f t="shared" si="2"/>
        <v>479714.12999999989</v>
      </c>
    </row>
    <row r="36" spans="1:58" ht="15" customHeight="1" x14ac:dyDescent="0.25">
      <c r="A36" s="26">
        <v>34</v>
      </c>
      <c r="B36" s="27" t="s">
        <v>778</v>
      </c>
      <c r="C36" s="27" t="s">
        <v>779</v>
      </c>
      <c r="D36" s="4" t="s">
        <v>238</v>
      </c>
      <c r="E36" s="1">
        <v>43466</v>
      </c>
      <c r="F36" s="4" t="s">
        <v>31</v>
      </c>
      <c r="G36" s="6">
        <v>56000.639999999985</v>
      </c>
      <c r="H36" s="4" t="s">
        <v>315</v>
      </c>
      <c r="I36" s="4" t="s">
        <v>376</v>
      </c>
      <c r="J36" s="6">
        <v>20363.879999999997</v>
      </c>
      <c r="K36" s="4" t="s">
        <v>316</v>
      </c>
      <c r="L36" s="65" t="s">
        <v>1042</v>
      </c>
      <c r="M36" s="6">
        <v>4367.82</v>
      </c>
      <c r="N36" s="4" t="s">
        <v>315</v>
      </c>
      <c r="O36" s="4" t="s">
        <v>373</v>
      </c>
      <c r="P36" s="6">
        <v>5322.3600000000006</v>
      </c>
      <c r="Q36" s="4" t="s">
        <v>317</v>
      </c>
      <c r="R36" s="4" t="s">
        <v>376</v>
      </c>
      <c r="S36" s="6">
        <v>33554.159999999996</v>
      </c>
      <c r="T36" s="4" t="s">
        <v>315</v>
      </c>
      <c r="U36" s="4" t="s">
        <v>376</v>
      </c>
      <c r="V36" s="6">
        <v>0</v>
      </c>
      <c r="W36" s="4" t="s">
        <v>315</v>
      </c>
      <c r="X36" s="4"/>
      <c r="Y36" s="6">
        <v>0</v>
      </c>
      <c r="Z36" s="4" t="s">
        <v>315</v>
      </c>
      <c r="AA36" s="4"/>
      <c r="AB36" s="6">
        <v>347.16</v>
      </c>
      <c r="AC36" s="4" t="s">
        <v>315</v>
      </c>
      <c r="AD36" s="4" t="s">
        <v>376</v>
      </c>
      <c r="AE36" s="6">
        <v>0</v>
      </c>
      <c r="AF36" s="4" t="s">
        <v>315</v>
      </c>
      <c r="AG36" s="4"/>
      <c r="AH36" s="6">
        <v>10876.200000000003</v>
      </c>
      <c r="AI36" s="4" t="s">
        <v>315</v>
      </c>
      <c r="AJ36" s="4" t="s">
        <v>374</v>
      </c>
      <c r="AK36" s="6">
        <v>12958.799999999997</v>
      </c>
      <c r="AL36" s="4" t="s">
        <v>315</v>
      </c>
      <c r="AM36" s="4" t="s">
        <v>377</v>
      </c>
      <c r="AN36" s="6">
        <v>2082.7199999999998</v>
      </c>
      <c r="AO36" s="4" t="s">
        <v>317</v>
      </c>
      <c r="AP36" s="4" t="s">
        <v>375</v>
      </c>
      <c r="AQ36" s="6">
        <v>37603.920000000006</v>
      </c>
      <c r="AR36" s="4" t="s">
        <v>316</v>
      </c>
      <c r="AS36" s="4" t="s">
        <v>376</v>
      </c>
      <c r="AT36" s="6">
        <v>1446.3000000000002</v>
      </c>
      <c r="AU36" s="4" t="s">
        <v>318</v>
      </c>
      <c r="AV36" s="4" t="s">
        <v>376</v>
      </c>
      <c r="AW36" s="6">
        <v>578.52</v>
      </c>
      <c r="AX36" s="4" t="s">
        <v>315</v>
      </c>
      <c r="AY36" s="4" t="s">
        <v>378</v>
      </c>
      <c r="AZ36" s="6">
        <v>25802.039999999994</v>
      </c>
      <c r="BA36" s="4" t="s">
        <v>319</v>
      </c>
      <c r="BB36" s="4" t="s">
        <v>376</v>
      </c>
      <c r="BC36" s="6">
        <v>6653.37</v>
      </c>
      <c r="BD36" s="4" t="s">
        <v>638</v>
      </c>
      <c r="BE36" s="4" t="s">
        <v>376</v>
      </c>
      <c r="BF36" s="30">
        <f t="shared" si="2"/>
        <v>217957.88999999996</v>
      </c>
    </row>
    <row r="37" spans="1:58" ht="15" customHeight="1" x14ac:dyDescent="0.25">
      <c r="A37" s="26">
        <v>35</v>
      </c>
      <c r="B37" s="27" t="s">
        <v>783</v>
      </c>
      <c r="C37" s="27" t="s">
        <v>784</v>
      </c>
      <c r="D37" s="4" t="s">
        <v>238</v>
      </c>
      <c r="E37" s="1">
        <v>43466</v>
      </c>
      <c r="F37" s="4" t="s">
        <v>31</v>
      </c>
      <c r="G37" s="6">
        <v>22122.719999999998</v>
      </c>
      <c r="H37" s="4" t="s">
        <v>315</v>
      </c>
      <c r="I37" s="4" t="s">
        <v>376</v>
      </c>
      <c r="J37" s="6">
        <v>8044.5599999999995</v>
      </c>
      <c r="K37" s="4" t="s">
        <v>316</v>
      </c>
      <c r="L37" s="65" t="s">
        <v>1042</v>
      </c>
      <c r="M37" s="6">
        <v>1725.48</v>
      </c>
      <c r="N37" s="4" t="s">
        <v>315</v>
      </c>
      <c r="O37" s="4" t="s">
        <v>373</v>
      </c>
      <c r="P37" s="6">
        <v>2102.6400000000003</v>
      </c>
      <c r="Q37" s="4" t="s">
        <v>317</v>
      </c>
      <c r="R37" s="4" t="s">
        <v>376</v>
      </c>
      <c r="S37" s="6">
        <v>13255.320000000002</v>
      </c>
      <c r="T37" s="4" t="s">
        <v>315</v>
      </c>
      <c r="U37" s="4" t="s">
        <v>376</v>
      </c>
      <c r="V37" s="6">
        <v>0</v>
      </c>
      <c r="W37" s="4" t="s">
        <v>315</v>
      </c>
      <c r="X37" s="4"/>
      <c r="Y37" s="6">
        <v>0</v>
      </c>
      <c r="Z37" s="4" t="s">
        <v>315</v>
      </c>
      <c r="AA37" s="4"/>
      <c r="AB37" s="6">
        <v>137.16000000000003</v>
      </c>
      <c r="AC37" s="4" t="s">
        <v>315</v>
      </c>
      <c r="AD37" s="4" t="s">
        <v>376</v>
      </c>
      <c r="AE37" s="6">
        <v>0</v>
      </c>
      <c r="AF37" s="4" t="s">
        <v>315</v>
      </c>
      <c r="AG37" s="4"/>
      <c r="AH37" s="6">
        <v>4296.6000000000013</v>
      </c>
      <c r="AI37" s="4" t="s">
        <v>315</v>
      </c>
      <c r="AJ37" s="4" t="s">
        <v>374</v>
      </c>
      <c r="AK37" s="6">
        <v>5119.32</v>
      </c>
      <c r="AL37" s="4" t="s">
        <v>315</v>
      </c>
      <c r="AM37" s="4" t="s">
        <v>377</v>
      </c>
      <c r="AN37" s="6">
        <v>822.7199999999998</v>
      </c>
      <c r="AO37" s="4" t="s">
        <v>317</v>
      </c>
      <c r="AP37" s="4" t="s">
        <v>375</v>
      </c>
      <c r="AQ37" s="6">
        <v>14855.159999999998</v>
      </c>
      <c r="AR37" s="4" t="s">
        <v>316</v>
      </c>
      <c r="AS37" s="4" t="s">
        <v>376</v>
      </c>
      <c r="AT37" s="6">
        <v>571.34999999999991</v>
      </c>
      <c r="AU37" s="4" t="s">
        <v>318</v>
      </c>
      <c r="AV37" s="4" t="s">
        <v>376</v>
      </c>
      <c r="AW37" s="6">
        <v>228.60000000000005</v>
      </c>
      <c r="AX37" s="4" t="s">
        <v>315</v>
      </c>
      <c r="AY37" s="4" t="s">
        <v>378</v>
      </c>
      <c r="AZ37" s="6">
        <v>10192.92</v>
      </c>
      <c r="BA37" s="4" t="s">
        <v>319</v>
      </c>
      <c r="BB37" s="4" t="s">
        <v>376</v>
      </c>
      <c r="BC37" s="6">
        <v>4285.32</v>
      </c>
      <c r="BD37" s="4" t="s">
        <v>638</v>
      </c>
      <c r="BE37" s="4" t="s">
        <v>376</v>
      </c>
      <c r="BF37" s="30">
        <f t="shared" si="2"/>
        <v>87759.870000000024</v>
      </c>
    </row>
    <row r="38" spans="1:58" ht="15" customHeight="1" x14ac:dyDescent="0.25">
      <c r="A38" s="26">
        <v>36</v>
      </c>
      <c r="B38" s="27" t="s">
        <v>788</v>
      </c>
      <c r="C38" s="27" t="s">
        <v>789</v>
      </c>
      <c r="D38" s="4" t="s">
        <v>238</v>
      </c>
      <c r="E38" s="1">
        <v>43466</v>
      </c>
      <c r="F38" s="4" t="s">
        <v>31</v>
      </c>
      <c r="G38" s="6">
        <v>181697.51999999996</v>
      </c>
      <c r="H38" s="4" t="s">
        <v>315</v>
      </c>
      <c r="I38" s="4" t="s">
        <v>376</v>
      </c>
      <c r="J38" s="6">
        <v>66071.88</v>
      </c>
      <c r="K38" s="4" t="s">
        <v>316</v>
      </c>
      <c r="L38" s="65" t="s">
        <v>1042</v>
      </c>
      <c r="M38" s="6">
        <v>14171.64</v>
      </c>
      <c r="N38" s="4" t="s">
        <v>315</v>
      </c>
      <c r="O38" s="4" t="s">
        <v>373</v>
      </c>
      <c r="P38" s="6">
        <v>17268.719999999998</v>
      </c>
      <c r="Q38" s="4" t="s">
        <v>317</v>
      </c>
      <c r="R38" s="4" t="s">
        <v>376</v>
      </c>
      <c r="S38" s="6">
        <v>108868.32</v>
      </c>
      <c r="T38" s="4" t="s">
        <v>315</v>
      </c>
      <c r="U38" s="4" t="s">
        <v>376</v>
      </c>
      <c r="V38" s="6">
        <v>0</v>
      </c>
      <c r="W38" s="4" t="s">
        <v>315</v>
      </c>
      <c r="X38" s="4"/>
      <c r="Y38" s="6">
        <v>0</v>
      </c>
      <c r="Z38" s="4" t="s">
        <v>315</v>
      </c>
      <c r="AA38" s="4"/>
      <c r="AB38" s="6">
        <v>1126.2</v>
      </c>
      <c r="AC38" s="4" t="s">
        <v>315</v>
      </c>
      <c r="AD38" s="4" t="s">
        <v>376</v>
      </c>
      <c r="AE38" s="6">
        <v>0</v>
      </c>
      <c r="AF38" s="4" t="s">
        <v>315</v>
      </c>
      <c r="AG38" s="4"/>
      <c r="AH38" s="6">
        <v>35288.400000000001</v>
      </c>
      <c r="AI38" s="4" t="s">
        <v>315</v>
      </c>
      <c r="AJ38" s="4" t="s">
        <v>374</v>
      </c>
      <c r="AK38" s="6">
        <v>42045.72</v>
      </c>
      <c r="AL38" s="4" t="s">
        <v>315</v>
      </c>
      <c r="AM38" s="4" t="s">
        <v>377</v>
      </c>
      <c r="AN38" s="6">
        <v>6757.3199999999988</v>
      </c>
      <c r="AO38" s="4" t="s">
        <v>317</v>
      </c>
      <c r="AP38" s="4" t="s">
        <v>375</v>
      </c>
      <c r="AQ38" s="6">
        <v>122007.60000000003</v>
      </c>
      <c r="AR38" s="4" t="s">
        <v>316</v>
      </c>
      <c r="AS38" s="65" t="s">
        <v>1042</v>
      </c>
      <c r="AT38" s="6">
        <v>4692.6000000000004</v>
      </c>
      <c r="AU38" s="4" t="s">
        <v>318</v>
      </c>
      <c r="AV38" s="4" t="s">
        <v>376</v>
      </c>
      <c r="AW38" s="6">
        <v>1877.0400000000002</v>
      </c>
      <c r="AX38" s="4" t="s">
        <v>315</v>
      </c>
      <c r="AY38" s="4" t="s">
        <v>378</v>
      </c>
      <c r="AZ38" s="6">
        <v>83715.960000000006</v>
      </c>
      <c r="BA38" s="4" t="s">
        <v>319</v>
      </c>
      <c r="BB38" s="4" t="s">
        <v>376</v>
      </c>
      <c r="BC38" s="6">
        <v>62974.660000000011</v>
      </c>
      <c r="BD38" s="4" t="s">
        <v>638</v>
      </c>
      <c r="BE38" s="4" t="s">
        <v>376</v>
      </c>
      <c r="BF38" s="30">
        <f t="shared" si="2"/>
        <v>748563.58000000007</v>
      </c>
    </row>
    <row r="39" spans="1:58" ht="15" customHeight="1" x14ac:dyDescent="0.25">
      <c r="A39" s="26">
        <v>37</v>
      </c>
      <c r="B39" s="27" t="s">
        <v>793</v>
      </c>
      <c r="C39" s="27" t="s">
        <v>794</v>
      </c>
      <c r="D39" s="4" t="s">
        <v>238</v>
      </c>
      <c r="E39" s="1">
        <v>43466</v>
      </c>
      <c r="F39" s="4" t="s">
        <v>31</v>
      </c>
      <c r="G39" s="6">
        <v>165197.03999999998</v>
      </c>
      <c r="H39" s="4" t="s">
        <v>315</v>
      </c>
      <c r="I39" s="4" t="s">
        <v>376</v>
      </c>
      <c r="J39" s="6">
        <v>60071.639999999985</v>
      </c>
      <c r="K39" s="4" t="s">
        <v>316</v>
      </c>
      <c r="L39" s="65" t="s">
        <v>1042</v>
      </c>
      <c r="M39" s="6">
        <v>12884.670000000002</v>
      </c>
      <c r="N39" s="4" t="s">
        <v>315</v>
      </c>
      <c r="O39" s="4" t="s">
        <v>373</v>
      </c>
      <c r="P39" s="6">
        <v>15700.559999999996</v>
      </c>
      <c r="Q39" s="4" t="s">
        <v>317</v>
      </c>
      <c r="R39" s="4" t="s">
        <v>376</v>
      </c>
      <c r="S39" s="6">
        <v>98981.64</v>
      </c>
      <c r="T39" s="4" t="s">
        <v>315</v>
      </c>
      <c r="U39" s="4" t="s">
        <v>376</v>
      </c>
      <c r="V39" s="6">
        <v>0</v>
      </c>
      <c r="W39" s="4" t="s">
        <v>315</v>
      </c>
      <c r="X39" s="4"/>
      <c r="Y39" s="6">
        <v>0</v>
      </c>
      <c r="Z39" s="4" t="s">
        <v>315</v>
      </c>
      <c r="AA39" s="4"/>
      <c r="AB39" s="6">
        <v>1023.9599999999998</v>
      </c>
      <c r="AC39" s="4" t="s">
        <v>315</v>
      </c>
      <c r="AD39" s="4" t="s">
        <v>376</v>
      </c>
      <c r="AE39" s="6">
        <v>0</v>
      </c>
      <c r="AF39" s="4" t="s">
        <v>315</v>
      </c>
      <c r="AG39" s="4"/>
      <c r="AH39" s="6">
        <v>32083.680000000004</v>
      </c>
      <c r="AI39" s="4" t="s">
        <v>315</v>
      </c>
      <c r="AJ39" s="4" t="s">
        <v>374</v>
      </c>
      <c r="AK39" s="6">
        <v>38227.439999999988</v>
      </c>
      <c r="AL39" s="4" t="s">
        <v>315</v>
      </c>
      <c r="AM39" s="4" t="s">
        <v>377</v>
      </c>
      <c r="AN39" s="6">
        <v>6143.6399999999994</v>
      </c>
      <c r="AO39" s="4" t="s">
        <v>317</v>
      </c>
      <c r="AP39" s="4" t="s">
        <v>375</v>
      </c>
      <c r="AQ39" s="6">
        <v>110927.64</v>
      </c>
      <c r="AR39" s="4" t="s">
        <v>316</v>
      </c>
      <c r="AS39" s="65" t="s">
        <v>1042</v>
      </c>
      <c r="AT39" s="6">
        <v>4266.45</v>
      </c>
      <c r="AU39" s="4" t="s">
        <v>318</v>
      </c>
      <c r="AV39" s="4" t="s">
        <v>376</v>
      </c>
      <c r="AW39" s="6">
        <v>1706.64</v>
      </c>
      <c r="AX39" s="4" t="s">
        <v>315</v>
      </c>
      <c r="AY39" s="4" t="s">
        <v>378</v>
      </c>
      <c r="AZ39" s="6">
        <v>76113.48</v>
      </c>
      <c r="BA39" s="4" t="s">
        <v>319</v>
      </c>
      <c r="BB39" s="4" t="s">
        <v>376</v>
      </c>
      <c r="BC39" s="6">
        <v>62136.239999999991</v>
      </c>
      <c r="BD39" s="4" t="s">
        <v>638</v>
      </c>
      <c r="BE39" s="4" t="s">
        <v>376</v>
      </c>
      <c r="BF39" s="30">
        <f t="shared" si="2"/>
        <v>685464.72</v>
      </c>
    </row>
    <row r="40" spans="1:58" ht="15" customHeight="1" x14ac:dyDescent="0.25">
      <c r="A40" s="26">
        <v>38</v>
      </c>
      <c r="B40" s="27" t="s">
        <v>666</v>
      </c>
      <c r="C40" s="27" t="s">
        <v>586</v>
      </c>
      <c r="D40" s="4" t="s">
        <v>238</v>
      </c>
      <c r="E40" s="1">
        <v>43466</v>
      </c>
      <c r="F40" s="4" t="s">
        <v>31</v>
      </c>
      <c r="G40" s="6">
        <v>198157.19999999995</v>
      </c>
      <c r="H40" s="4" t="s">
        <v>315</v>
      </c>
      <c r="I40" s="4" t="s">
        <v>376</v>
      </c>
      <c r="J40" s="6">
        <v>63699.99000000002</v>
      </c>
      <c r="K40" s="4" t="s">
        <v>316</v>
      </c>
      <c r="L40" s="65" t="s">
        <v>1042</v>
      </c>
      <c r="M40" s="6">
        <v>15455.460000000003</v>
      </c>
      <c r="N40" s="4" t="s">
        <v>315</v>
      </c>
      <c r="O40" s="4" t="s">
        <v>373</v>
      </c>
      <c r="P40" s="6">
        <v>18833.160000000003</v>
      </c>
      <c r="Q40" s="4" t="s">
        <v>317</v>
      </c>
      <c r="R40" s="4" t="s">
        <v>376</v>
      </c>
      <c r="S40" s="6">
        <v>118730.63999999998</v>
      </c>
      <c r="T40" s="4" t="s">
        <v>315</v>
      </c>
      <c r="U40" s="4" t="s">
        <v>376</v>
      </c>
      <c r="V40" s="6">
        <v>0</v>
      </c>
      <c r="W40" s="4" t="s">
        <v>315</v>
      </c>
      <c r="X40" s="4"/>
      <c r="Y40" s="6">
        <v>0</v>
      </c>
      <c r="Z40" s="4" t="s">
        <v>315</v>
      </c>
      <c r="AA40" s="4"/>
      <c r="AB40" s="6">
        <v>1228.32</v>
      </c>
      <c r="AC40" s="4" t="s">
        <v>315</v>
      </c>
      <c r="AD40" s="4" t="s">
        <v>376</v>
      </c>
      <c r="AE40" s="6">
        <v>0</v>
      </c>
      <c r="AF40" s="4" t="s">
        <v>315</v>
      </c>
      <c r="AG40" s="4"/>
      <c r="AH40" s="6">
        <v>38485.08</v>
      </c>
      <c r="AI40" s="4" t="s">
        <v>315</v>
      </c>
      <c r="AJ40" s="4" t="s">
        <v>374</v>
      </c>
      <c r="AK40" s="6">
        <v>45854.52</v>
      </c>
      <c r="AL40" s="4" t="s">
        <v>315</v>
      </c>
      <c r="AM40" s="4" t="s">
        <v>377</v>
      </c>
      <c r="AN40" s="6">
        <v>7369.5599999999995</v>
      </c>
      <c r="AO40" s="4" t="s">
        <v>317</v>
      </c>
      <c r="AP40" s="4" t="s">
        <v>375</v>
      </c>
      <c r="AQ40" s="6">
        <v>133060.32</v>
      </c>
      <c r="AR40" s="4" t="s">
        <v>316</v>
      </c>
      <c r="AS40" s="65" t="s">
        <v>1042</v>
      </c>
      <c r="AT40" s="6">
        <v>5117.6999999999989</v>
      </c>
      <c r="AU40" s="4" t="s">
        <v>318</v>
      </c>
      <c r="AV40" s="4" t="s">
        <v>376</v>
      </c>
      <c r="AW40" s="6">
        <v>2047.0800000000002</v>
      </c>
      <c r="AX40" s="4" t="s">
        <v>315</v>
      </c>
      <c r="AY40" s="4" t="s">
        <v>378</v>
      </c>
      <c r="AZ40" s="6">
        <v>95139.840000000011</v>
      </c>
      <c r="BA40" s="4" t="s">
        <v>319</v>
      </c>
      <c r="BB40" s="4" t="s">
        <v>376</v>
      </c>
      <c r="BC40" s="6">
        <v>50953.43</v>
      </c>
      <c r="BD40" s="4" t="s">
        <v>638</v>
      </c>
      <c r="BE40" s="4" t="s">
        <v>376</v>
      </c>
      <c r="BF40" s="30">
        <f t="shared" si="2"/>
        <v>794132.29999999993</v>
      </c>
    </row>
    <row r="41" spans="1:58" ht="15" customHeight="1" x14ac:dyDescent="0.25">
      <c r="A41" s="26">
        <v>39</v>
      </c>
      <c r="B41" s="27" t="s">
        <v>798</v>
      </c>
      <c r="C41" s="27" t="s">
        <v>799</v>
      </c>
      <c r="D41" s="4" t="s">
        <v>238</v>
      </c>
      <c r="E41" s="1">
        <v>43466</v>
      </c>
      <c r="F41" s="4" t="s">
        <v>31</v>
      </c>
      <c r="G41" s="6">
        <v>194010.47999999998</v>
      </c>
      <c r="H41" s="4" t="s">
        <v>315</v>
      </c>
      <c r="I41" s="4" t="s">
        <v>376</v>
      </c>
      <c r="J41" s="6">
        <v>70549.2</v>
      </c>
      <c r="K41" s="4" t="s">
        <v>316</v>
      </c>
      <c r="L41" s="65" t="s">
        <v>1042</v>
      </c>
      <c r="M41" s="6">
        <v>15132.029999999999</v>
      </c>
      <c r="N41" s="4" t="s">
        <v>315</v>
      </c>
      <c r="O41" s="4" t="s">
        <v>373</v>
      </c>
      <c r="P41" s="6">
        <v>18439.079999999998</v>
      </c>
      <c r="Q41" s="4" t="s">
        <v>317</v>
      </c>
      <c r="R41" s="4" t="s">
        <v>376</v>
      </c>
      <c r="S41" s="6">
        <v>116245.92000000001</v>
      </c>
      <c r="T41" s="4" t="s">
        <v>315</v>
      </c>
      <c r="U41" s="4" t="s">
        <v>376</v>
      </c>
      <c r="V41" s="6">
        <v>0</v>
      </c>
      <c r="W41" s="4" t="s">
        <v>315</v>
      </c>
      <c r="X41" s="4"/>
      <c r="Y41" s="6">
        <v>0</v>
      </c>
      <c r="Z41" s="4" t="s">
        <v>315</v>
      </c>
      <c r="AA41" s="4"/>
      <c r="AB41" s="6">
        <v>1202.52</v>
      </c>
      <c r="AC41" s="4" t="s">
        <v>315</v>
      </c>
      <c r="AD41" s="4" t="s">
        <v>376</v>
      </c>
      <c r="AE41" s="6">
        <v>0</v>
      </c>
      <c r="AF41" s="4" t="s">
        <v>315</v>
      </c>
      <c r="AG41" s="4"/>
      <c r="AH41" s="6">
        <v>37679.640000000007</v>
      </c>
      <c r="AI41" s="4" t="s">
        <v>315</v>
      </c>
      <c r="AJ41" s="4" t="s">
        <v>374</v>
      </c>
      <c r="AK41" s="6">
        <v>44894.999999999993</v>
      </c>
      <c r="AL41" s="4" t="s">
        <v>315</v>
      </c>
      <c r="AM41" s="4" t="s">
        <v>377</v>
      </c>
      <c r="AN41" s="6">
        <v>7215.239999999998</v>
      </c>
      <c r="AO41" s="4" t="s">
        <v>317</v>
      </c>
      <c r="AP41" s="4" t="s">
        <v>375</v>
      </c>
      <c r="AQ41" s="6">
        <v>130275.47999999997</v>
      </c>
      <c r="AR41" s="4" t="s">
        <v>316</v>
      </c>
      <c r="AS41" s="65" t="s">
        <v>1042</v>
      </c>
      <c r="AT41" s="6">
        <v>5010.5999999999995</v>
      </c>
      <c r="AU41" s="4" t="s">
        <v>318</v>
      </c>
      <c r="AV41" s="4" t="s">
        <v>376</v>
      </c>
      <c r="AW41" s="6">
        <v>2004.2400000000005</v>
      </c>
      <c r="AX41" s="4" t="s">
        <v>315</v>
      </c>
      <c r="AY41" s="4" t="s">
        <v>378</v>
      </c>
      <c r="AZ41" s="6">
        <v>89389.08</v>
      </c>
      <c r="BA41" s="4" t="s">
        <v>319</v>
      </c>
      <c r="BB41" s="4" t="s">
        <v>376</v>
      </c>
      <c r="BC41" s="6">
        <v>25285.51</v>
      </c>
      <c r="BD41" s="4" t="s">
        <v>638</v>
      </c>
      <c r="BE41" s="4" t="s">
        <v>376</v>
      </c>
      <c r="BF41" s="30">
        <f t="shared" si="2"/>
        <v>757334.0199999999</v>
      </c>
    </row>
    <row r="42" spans="1:58" ht="15" customHeight="1" x14ac:dyDescent="0.25">
      <c r="A42" s="26">
        <v>40</v>
      </c>
      <c r="B42" s="27" t="s">
        <v>803</v>
      </c>
      <c r="C42" s="27" t="s">
        <v>804</v>
      </c>
      <c r="D42" s="4" t="s">
        <v>238</v>
      </c>
      <c r="E42" s="1">
        <v>43466</v>
      </c>
      <c r="F42" s="4" t="s">
        <v>31</v>
      </c>
      <c r="G42" s="6">
        <v>227708.39999999997</v>
      </c>
      <c r="H42" s="4" t="s">
        <v>315</v>
      </c>
      <c r="I42" s="4" t="s">
        <v>376</v>
      </c>
      <c r="J42" s="6">
        <v>82803</v>
      </c>
      <c r="K42" s="4" t="s">
        <v>316</v>
      </c>
      <c r="L42" s="65" t="s">
        <v>1042</v>
      </c>
      <c r="M42" s="6">
        <v>17760.329999999998</v>
      </c>
      <c r="N42" s="4" t="s">
        <v>315</v>
      </c>
      <c r="O42" s="4" t="s">
        <v>373</v>
      </c>
      <c r="P42" s="6">
        <v>21641.760000000006</v>
      </c>
      <c r="Q42" s="4" t="s">
        <v>317</v>
      </c>
      <c r="R42" s="4" t="s">
        <v>376</v>
      </c>
      <c r="S42" s="6">
        <v>136436.88000000003</v>
      </c>
      <c r="T42" s="4" t="s">
        <v>315</v>
      </c>
      <c r="U42" s="4" t="s">
        <v>376</v>
      </c>
      <c r="V42" s="6">
        <v>0</v>
      </c>
      <c r="W42" s="4" t="s">
        <v>315</v>
      </c>
      <c r="X42" s="4"/>
      <c r="Y42" s="6">
        <v>0</v>
      </c>
      <c r="Z42" s="4" t="s">
        <v>315</v>
      </c>
      <c r="AA42" s="4"/>
      <c r="AB42" s="6">
        <v>1411.4399999999996</v>
      </c>
      <c r="AC42" s="4" t="s">
        <v>315</v>
      </c>
      <c r="AD42" s="4" t="s">
        <v>376</v>
      </c>
      <c r="AE42" s="6">
        <v>0</v>
      </c>
      <c r="AF42" s="4" t="s">
        <v>315</v>
      </c>
      <c r="AG42" s="4"/>
      <c r="AH42" s="6">
        <v>44224.32</v>
      </c>
      <c r="AI42" s="4" t="s">
        <v>315</v>
      </c>
      <c r="AJ42" s="4" t="s">
        <v>374</v>
      </c>
      <c r="AK42" s="6">
        <v>52692.84</v>
      </c>
      <c r="AL42" s="4" t="s">
        <v>315</v>
      </c>
      <c r="AM42" s="4" t="s">
        <v>377</v>
      </c>
      <c r="AN42" s="6">
        <v>8468.52</v>
      </c>
      <c r="AO42" s="4" t="s">
        <v>317</v>
      </c>
      <c r="AP42" s="4" t="s">
        <v>375</v>
      </c>
      <c r="AQ42" s="6">
        <v>152903.4</v>
      </c>
      <c r="AR42" s="4" t="s">
        <v>316</v>
      </c>
      <c r="AS42" s="65" t="s">
        <v>1042</v>
      </c>
      <c r="AT42" s="6">
        <v>5880.9</v>
      </c>
      <c r="AU42" s="4" t="s">
        <v>318</v>
      </c>
      <c r="AV42" s="4" t="s">
        <v>376</v>
      </c>
      <c r="AW42" s="6">
        <v>2352.36</v>
      </c>
      <c r="AX42" s="4" t="s">
        <v>315</v>
      </c>
      <c r="AY42" s="4" t="s">
        <v>378</v>
      </c>
      <c r="AZ42" s="6">
        <v>104915.28000000001</v>
      </c>
      <c r="BA42" s="4" t="s">
        <v>319</v>
      </c>
      <c r="BB42" s="4" t="s">
        <v>376</v>
      </c>
      <c r="BC42" s="6">
        <v>57401.790000000008</v>
      </c>
      <c r="BD42" s="4" t="s">
        <v>638</v>
      </c>
      <c r="BE42" s="4" t="s">
        <v>376</v>
      </c>
      <c r="BF42" s="30">
        <f t="shared" si="2"/>
        <v>916601.22000000009</v>
      </c>
    </row>
    <row r="43" spans="1:58" ht="15" customHeight="1" x14ac:dyDescent="0.25">
      <c r="A43" s="26">
        <v>41</v>
      </c>
      <c r="B43" s="27" t="s">
        <v>808</v>
      </c>
      <c r="C43" s="27" t="s">
        <v>809</v>
      </c>
      <c r="D43" s="4" t="s">
        <v>238</v>
      </c>
      <c r="E43" s="1">
        <v>43466</v>
      </c>
      <c r="F43" s="4" t="s">
        <v>31</v>
      </c>
      <c r="G43" s="6">
        <v>259948.67999999996</v>
      </c>
      <c r="H43" s="4" t="s">
        <v>315</v>
      </c>
      <c r="I43" s="4" t="s">
        <v>376</v>
      </c>
      <c r="J43" s="6">
        <v>94526.87999999999</v>
      </c>
      <c r="K43" s="4" t="s">
        <v>316</v>
      </c>
      <c r="L43" s="65" t="s">
        <v>1042</v>
      </c>
      <c r="M43" s="6">
        <v>20274.93</v>
      </c>
      <c r="N43" s="4" t="s">
        <v>315</v>
      </c>
      <c r="O43" s="4" t="s">
        <v>373</v>
      </c>
      <c r="P43" s="6">
        <v>24705.96</v>
      </c>
      <c r="Q43" s="4" t="s">
        <v>317</v>
      </c>
      <c r="R43" s="4" t="s">
        <v>376</v>
      </c>
      <c r="S43" s="6">
        <v>155754.35999999999</v>
      </c>
      <c r="T43" s="4" t="s">
        <v>315</v>
      </c>
      <c r="U43" s="4" t="s">
        <v>376</v>
      </c>
      <c r="V43" s="6">
        <v>0</v>
      </c>
      <c r="W43" s="4" t="s">
        <v>315</v>
      </c>
      <c r="X43" s="4"/>
      <c r="Y43" s="6">
        <v>0</v>
      </c>
      <c r="Z43" s="4" t="s">
        <v>315</v>
      </c>
      <c r="AA43" s="4"/>
      <c r="AB43" s="6">
        <v>1611.3599999999997</v>
      </c>
      <c r="AC43" s="4" t="s">
        <v>315</v>
      </c>
      <c r="AD43" s="4" t="s">
        <v>376</v>
      </c>
      <c r="AE43" s="6">
        <v>0</v>
      </c>
      <c r="AF43" s="4" t="s">
        <v>315</v>
      </c>
      <c r="AG43" s="4"/>
      <c r="AH43" s="6">
        <v>50485.919999999991</v>
      </c>
      <c r="AI43" s="4" t="s">
        <v>315</v>
      </c>
      <c r="AJ43" s="4" t="s">
        <v>374</v>
      </c>
      <c r="AK43" s="6">
        <v>60153.36</v>
      </c>
      <c r="AL43" s="4" t="s">
        <v>315</v>
      </c>
      <c r="AM43" s="4" t="s">
        <v>377</v>
      </c>
      <c r="AN43" s="6">
        <v>9667.5600000000013</v>
      </c>
      <c r="AO43" s="4" t="s">
        <v>317</v>
      </c>
      <c r="AP43" s="4" t="s">
        <v>375</v>
      </c>
      <c r="AQ43" s="6">
        <v>174552.47999999998</v>
      </c>
      <c r="AR43" s="4" t="s">
        <v>316</v>
      </c>
      <c r="AS43" s="65" t="s">
        <v>1042</v>
      </c>
      <c r="AT43" s="6">
        <v>6713.5499999999993</v>
      </c>
      <c r="AU43" s="4" t="s">
        <v>318</v>
      </c>
      <c r="AV43" s="4" t="s">
        <v>376</v>
      </c>
      <c r="AW43" s="6">
        <v>2685.48</v>
      </c>
      <c r="AX43" s="4" t="s">
        <v>315</v>
      </c>
      <c r="AY43" s="4" t="s">
        <v>378</v>
      </c>
      <c r="AZ43" s="6">
        <v>119769.83999999997</v>
      </c>
      <c r="BA43" s="4" t="s">
        <v>319</v>
      </c>
      <c r="BB43" s="4" t="s">
        <v>376</v>
      </c>
      <c r="BC43" s="6">
        <v>89271.180000000008</v>
      </c>
      <c r="BD43" s="4" t="s">
        <v>638</v>
      </c>
      <c r="BE43" s="4" t="s">
        <v>376</v>
      </c>
      <c r="BF43" s="30">
        <f t="shared" si="2"/>
        <v>1070121.54</v>
      </c>
    </row>
    <row r="44" spans="1:58" ht="15" customHeight="1" x14ac:dyDescent="0.25">
      <c r="A44" s="26">
        <v>42</v>
      </c>
      <c r="B44" s="27" t="s">
        <v>813</v>
      </c>
      <c r="C44" s="27" t="s">
        <v>814</v>
      </c>
      <c r="D44" s="4" t="s">
        <v>238</v>
      </c>
      <c r="E44" s="1">
        <v>43466</v>
      </c>
      <c r="F44" s="4" t="s">
        <v>31</v>
      </c>
      <c r="G44" s="6">
        <v>160021.92000000004</v>
      </c>
      <c r="H44" s="4" t="s">
        <v>315</v>
      </c>
      <c r="I44" s="4" t="s">
        <v>376</v>
      </c>
      <c r="J44" s="6">
        <v>58189.8</v>
      </c>
      <c r="K44" s="4" t="s">
        <v>316</v>
      </c>
      <c r="L44" s="65" t="s">
        <v>1042</v>
      </c>
      <c r="M44" s="6">
        <v>12481.050000000001</v>
      </c>
      <c r="N44" s="4" t="s">
        <v>315</v>
      </c>
      <c r="O44" s="4" t="s">
        <v>373</v>
      </c>
      <c r="P44" s="6">
        <v>15208.680000000004</v>
      </c>
      <c r="Q44" s="4" t="s">
        <v>317</v>
      </c>
      <c r="R44" s="4" t="s">
        <v>376</v>
      </c>
      <c r="S44" s="6">
        <v>95880.960000000006</v>
      </c>
      <c r="T44" s="4" t="s">
        <v>315</v>
      </c>
      <c r="U44" s="4" t="s">
        <v>376</v>
      </c>
      <c r="V44" s="6">
        <v>0</v>
      </c>
      <c r="W44" s="4" t="s">
        <v>315</v>
      </c>
      <c r="X44" s="4"/>
      <c r="Y44" s="6">
        <v>0</v>
      </c>
      <c r="Z44" s="4" t="s">
        <v>315</v>
      </c>
      <c r="AA44" s="4"/>
      <c r="AB44" s="6">
        <v>991.91999999999973</v>
      </c>
      <c r="AC44" s="4" t="s">
        <v>315</v>
      </c>
      <c r="AD44" s="4" t="s">
        <v>376</v>
      </c>
      <c r="AE44" s="6">
        <v>0</v>
      </c>
      <c r="AF44" s="4" t="s">
        <v>315</v>
      </c>
      <c r="AG44" s="4"/>
      <c r="AH44" s="6">
        <v>31078.679999999997</v>
      </c>
      <c r="AI44" s="4" t="s">
        <v>315</v>
      </c>
      <c r="AJ44" s="4" t="s">
        <v>374</v>
      </c>
      <c r="AK44" s="6">
        <v>37029.840000000004</v>
      </c>
      <c r="AL44" s="4" t="s">
        <v>315</v>
      </c>
      <c r="AM44" s="4" t="s">
        <v>377</v>
      </c>
      <c r="AN44" s="6">
        <v>5951.2799999999988</v>
      </c>
      <c r="AO44" s="4" t="s">
        <v>317</v>
      </c>
      <c r="AP44" s="4" t="s">
        <v>375</v>
      </c>
      <c r="AQ44" s="6">
        <v>107452.91999999997</v>
      </c>
      <c r="AR44" s="4" t="s">
        <v>316</v>
      </c>
      <c r="AS44" s="65" t="s">
        <v>1042</v>
      </c>
      <c r="AT44" s="6">
        <v>4132.7999999999993</v>
      </c>
      <c r="AU44" s="4" t="s">
        <v>318</v>
      </c>
      <c r="AV44" s="4" t="s">
        <v>376</v>
      </c>
      <c r="AW44" s="6">
        <v>1653.12</v>
      </c>
      <c r="AX44" s="4" t="s">
        <v>315</v>
      </c>
      <c r="AY44" s="4" t="s">
        <v>378</v>
      </c>
      <c r="AZ44" s="6">
        <v>73729.2</v>
      </c>
      <c r="BA44" s="4" t="s">
        <v>319</v>
      </c>
      <c r="BB44" s="4" t="s">
        <v>376</v>
      </c>
      <c r="BC44" s="6">
        <v>52653.62999999999</v>
      </c>
      <c r="BD44" s="4" t="s">
        <v>638</v>
      </c>
      <c r="BE44" s="4" t="s">
        <v>376</v>
      </c>
      <c r="BF44" s="30">
        <f t="shared" si="2"/>
        <v>656455.79999999993</v>
      </c>
    </row>
    <row r="45" spans="1:58" ht="15" customHeight="1" x14ac:dyDescent="0.25">
      <c r="A45" s="26">
        <v>43</v>
      </c>
      <c r="B45" s="27" t="s">
        <v>818</v>
      </c>
      <c r="C45" s="27" t="s">
        <v>819</v>
      </c>
      <c r="D45" s="4" t="s">
        <v>238</v>
      </c>
      <c r="E45" s="1">
        <v>43466</v>
      </c>
      <c r="F45" s="4" t="s">
        <v>31</v>
      </c>
      <c r="G45" s="6">
        <v>258624.47999999998</v>
      </c>
      <c r="H45" s="4" t="s">
        <v>315</v>
      </c>
      <c r="I45" s="4" t="s">
        <v>376</v>
      </c>
      <c r="J45" s="6">
        <v>94045.2</v>
      </c>
      <c r="K45" s="4" t="s">
        <v>316</v>
      </c>
      <c r="L45" s="65" t="s">
        <v>1042</v>
      </c>
      <c r="M45" s="6">
        <v>20171.640000000003</v>
      </c>
      <c r="N45" s="4" t="s">
        <v>315</v>
      </c>
      <c r="O45" s="4" t="s">
        <v>373</v>
      </c>
      <c r="P45" s="6">
        <v>24580.079999999998</v>
      </c>
      <c r="Q45" s="4" t="s">
        <v>317</v>
      </c>
      <c r="R45" s="4" t="s">
        <v>376</v>
      </c>
      <c r="S45" s="6">
        <v>154960.92000000001</v>
      </c>
      <c r="T45" s="4" t="s">
        <v>315</v>
      </c>
      <c r="U45" s="4" t="s">
        <v>376</v>
      </c>
      <c r="V45" s="6">
        <v>0</v>
      </c>
      <c r="W45" s="4" t="s">
        <v>315</v>
      </c>
      <c r="X45" s="4"/>
      <c r="Y45" s="6">
        <v>0</v>
      </c>
      <c r="Z45" s="4" t="s">
        <v>315</v>
      </c>
      <c r="AA45" s="4"/>
      <c r="AB45" s="6">
        <v>1603.0799999999995</v>
      </c>
      <c r="AC45" s="4" t="s">
        <v>315</v>
      </c>
      <c r="AD45" s="4" t="s">
        <v>376</v>
      </c>
      <c r="AE45" s="6">
        <v>0</v>
      </c>
      <c r="AF45" s="4" t="s">
        <v>315</v>
      </c>
      <c r="AG45" s="4"/>
      <c r="AH45" s="6">
        <v>50228.759999999987</v>
      </c>
      <c r="AI45" s="4" t="s">
        <v>315</v>
      </c>
      <c r="AJ45" s="4" t="s">
        <v>374</v>
      </c>
      <c r="AK45" s="6">
        <v>59846.999999999985</v>
      </c>
      <c r="AL45" s="4" t="s">
        <v>315</v>
      </c>
      <c r="AM45" s="4" t="s">
        <v>377</v>
      </c>
      <c r="AN45" s="6">
        <v>9618.24</v>
      </c>
      <c r="AO45" s="4" t="s">
        <v>317</v>
      </c>
      <c r="AP45" s="4" t="s">
        <v>375</v>
      </c>
      <c r="AQ45" s="6">
        <v>173663.16</v>
      </c>
      <c r="AR45" s="4" t="s">
        <v>316</v>
      </c>
      <c r="AS45" s="65" t="s">
        <v>1042</v>
      </c>
      <c r="AT45" s="6">
        <v>6679.35</v>
      </c>
      <c r="AU45" s="4" t="s">
        <v>318</v>
      </c>
      <c r="AV45" s="4" t="s">
        <v>376</v>
      </c>
      <c r="AW45" s="6">
        <v>2671.7999999999993</v>
      </c>
      <c r="AX45" s="4" t="s">
        <v>315</v>
      </c>
      <c r="AY45" s="4" t="s">
        <v>378</v>
      </c>
      <c r="AZ45" s="6">
        <v>119159.63999999996</v>
      </c>
      <c r="BA45" s="4" t="s">
        <v>319</v>
      </c>
      <c r="BB45" s="4" t="s">
        <v>376</v>
      </c>
      <c r="BC45" s="6">
        <v>77461.790000000008</v>
      </c>
      <c r="BD45" s="4" t="s">
        <v>638</v>
      </c>
      <c r="BE45" s="4" t="s">
        <v>376</v>
      </c>
      <c r="BF45" s="30">
        <f t="shared" si="2"/>
        <v>1053315.1400000001</v>
      </c>
    </row>
    <row r="46" spans="1:58" ht="15" customHeight="1" x14ac:dyDescent="0.25">
      <c r="A46" s="26">
        <v>44</v>
      </c>
      <c r="B46" s="27" t="s">
        <v>823</v>
      </c>
      <c r="C46" s="27" t="s">
        <v>824</v>
      </c>
      <c r="D46" s="4" t="s">
        <v>238</v>
      </c>
      <c r="E46" s="1">
        <v>43466</v>
      </c>
      <c r="F46" s="4" t="s">
        <v>31</v>
      </c>
      <c r="G46" s="6">
        <v>194841.04</v>
      </c>
      <c r="H46" s="4" t="s">
        <v>315</v>
      </c>
      <c r="I46" s="4" t="s">
        <v>376</v>
      </c>
      <c r="J46" s="6">
        <v>70851.320000000007</v>
      </c>
      <c r="K46" s="4" t="s">
        <v>316</v>
      </c>
      <c r="L46" s="65" t="s">
        <v>1042</v>
      </c>
      <c r="M46" s="6">
        <v>15195.420000000002</v>
      </c>
      <c r="N46" s="4" t="s">
        <v>315</v>
      </c>
      <c r="O46" s="4" t="s">
        <v>373</v>
      </c>
      <c r="P46" s="6">
        <v>18517.919999999998</v>
      </c>
      <c r="Q46" s="4" t="s">
        <v>317</v>
      </c>
      <c r="R46" s="4" t="s">
        <v>376</v>
      </c>
      <c r="S46" s="6">
        <v>116743.55999999998</v>
      </c>
      <c r="T46" s="4" t="s">
        <v>315</v>
      </c>
      <c r="U46" s="4" t="s">
        <v>376</v>
      </c>
      <c r="V46" s="6">
        <v>0</v>
      </c>
      <c r="W46" s="4" t="s">
        <v>315</v>
      </c>
      <c r="X46" s="4"/>
      <c r="Y46" s="6">
        <v>0</v>
      </c>
      <c r="Z46" s="4" t="s">
        <v>315</v>
      </c>
      <c r="AA46" s="4"/>
      <c r="AB46" s="6">
        <v>1207.68</v>
      </c>
      <c r="AC46" s="4" t="s">
        <v>315</v>
      </c>
      <c r="AD46" s="4" t="s">
        <v>376</v>
      </c>
      <c r="AE46" s="6">
        <v>0</v>
      </c>
      <c r="AF46" s="4" t="s">
        <v>315</v>
      </c>
      <c r="AG46" s="4"/>
      <c r="AH46" s="6">
        <v>37841.040000000001</v>
      </c>
      <c r="AI46" s="4" t="s">
        <v>315</v>
      </c>
      <c r="AJ46" s="4" t="s">
        <v>374</v>
      </c>
      <c r="AK46" s="6">
        <v>45087.200000000004</v>
      </c>
      <c r="AL46" s="4" t="s">
        <v>315</v>
      </c>
      <c r="AM46" s="4" t="s">
        <v>377</v>
      </c>
      <c r="AN46" s="6">
        <v>7246.119999999999</v>
      </c>
      <c r="AO46" s="4" t="s">
        <v>317</v>
      </c>
      <c r="AP46" s="4" t="s">
        <v>375</v>
      </c>
      <c r="AQ46" s="6">
        <v>130833.27999999998</v>
      </c>
      <c r="AR46" s="4" t="s">
        <v>316</v>
      </c>
      <c r="AS46" s="65" t="s">
        <v>1042</v>
      </c>
      <c r="AT46" s="6">
        <v>5031.6000000000004</v>
      </c>
      <c r="AU46" s="4" t="s">
        <v>318</v>
      </c>
      <c r="AV46" s="4" t="s">
        <v>376</v>
      </c>
      <c r="AW46" s="6">
        <v>2012.84</v>
      </c>
      <c r="AX46" s="4" t="s">
        <v>315</v>
      </c>
      <c r="AY46" s="4" t="s">
        <v>378</v>
      </c>
      <c r="AZ46" s="6">
        <v>89771.760000000009</v>
      </c>
      <c r="BA46" s="4" t="s">
        <v>319</v>
      </c>
      <c r="BB46" s="4" t="s">
        <v>376</v>
      </c>
      <c r="BC46" s="6">
        <v>71758.609999999986</v>
      </c>
      <c r="BD46" s="4" t="s">
        <v>638</v>
      </c>
      <c r="BE46" s="4" t="s">
        <v>376</v>
      </c>
      <c r="BF46" s="30">
        <f t="shared" si="2"/>
        <v>806939.3899999999</v>
      </c>
    </row>
    <row r="47" spans="1:58" ht="15" customHeight="1" x14ac:dyDescent="0.25">
      <c r="A47" s="26">
        <v>45</v>
      </c>
      <c r="B47" s="27" t="s">
        <v>667</v>
      </c>
      <c r="C47" s="27" t="s">
        <v>587</v>
      </c>
      <c r="D47" s="4" t="s">
        <v>238</v>
      </c>
      <c r="E47" s="1">
        <v>43466</v>
      </c>
      <c r="F47" s="4" t="s">
        <v>31</v>
      </c>
      <c r="G47" s="6">
        <v>153685.55999999997</v>
      </c>
      <c r="H47" s="4" t="s">
        <v>315</v>
      </c>
      <c r="I47" s="4" t="s">
        <v>376</v>
      </c>
      <c r="J47" s="6">
        <v>55885.680000000008</v>
      </c>
      <c r="K47" s="4" t="s">
        <v>316</v>
      </c>
      <c r="L47" s="65" t="s">
        <v>1042</v>
      </c>
      <c r="M47" s="6">
        <v>11986.83</v>
      </c>
      <c r="N47" s="4" t="s">
        <v>315</v>
      </c>
      <c r="O47" s="4" t="s">
        <v>373</v>
      </c>
      <c r="P47" s="6">
        <v>14606.519999999999</v>
      </c>
      <c r="Q47" s="4" t="s">
        <v>317</v>
      </c>
      <c r="R47" s="4" t="s">
        <v>376</v>
      </c>
      <c r="S47" s="6">
        <v>120027.12</v>
      </c>
      <c r="T47" s="4" t="s">
        <v>315</v>
      </c>
      <c r="U47" s="4" t="s">
        <v>376</v>
      </c>
      <c r="V47" s="6">
        <v>0</v>
      </c>
      <c r="W47" s="4" t="s">
        <v>315</v>
      </c>
      <c r="X47" s="4"/>
      <c r="Y47" s="6">
        <v>0</v>
      </c>
      <c r="Z47" s="4" t="s">
        <v>315</v>
      </c>
      <c r="AA47" s="4"/>
      <c r="AB47" s="6">
        <v>952.56000000000017</v>
      </c>
      <c r="AC47" s="4" t="s">
        <v>315</v>
      </c>
      <c r="AD47" s="4" t="s">
        <v>376</v>
      </c>
      <c r="AE47" s="6">
        <v>0</v>
      </c>
      <c r="AF47" s="4" t="s">
        <v>315</v>
      </c>
      <c r="AG47" s="4"/>
      <c r="AH47" s="6">
        <v>29848.080000000005</v>
      </c>
      <c r="AI47" s="4" t="s">
        <v>315</v>
      </c>
      <c r="AJ47" s="4" t="s">
        <v>374</v>
      </c>
      <c r="AK47" s="6">
        <v>35563.560000000005</v>
      </c>
      <c r="AL47" s="4" t="s">
        <v>315</v>
      </c>
      <c r="AM47" s="4" t="s">
        <v>377</v>
      </c>
      <c r="AN47" s="6">
        <v>5715.6</v>
      </c>
      <c r="AO47" s="4" t="s">
        <v>317</v>
      </c>
      <c r="AP47" s="4" t="s">
        <v>375</v>
      </c>
      <c r="AQ47" s="6">
        <v>103197.95999999999</v>
      </c>
      <c r="AR47" s="4" t="s">
        <v>316</v>
      </c>
      <c r="AS47" s="65" t="s">
        <v>1042</v>
      </c>
      <c r="AT47" s="6">
        <v>3969.1500000000005</v>
      </c>
      <c r="AU47" s="4" t="s">
        <v>318</v>
      </c>
      <c r="AV47" s="4" t="s">
        <v>376</v>
      </c>
      <c r="AW47" s="6">
        <v>1587.7199999999998</v>
      </c>
      <c r="AX47" s="4" t="s">
        <v>315</v>
      </c>
      <c r="AY47" s="4" t="s">
        <v>378</v>
      </c>
      <c r="AZ47" s="6">
        <v>76569.600000000006</v>
      </c>
      <c r="BA47" s="4" t="s">
        <v>319</v>
      </c>
      <c r="BB47" s="4" t="s">
        <v>376</v>
      </c>
      <c r="BC47" s="6">
        <v>39046.410000000003</v>
      </c>
      <c r="BD47" s="4" t="s">
        <v>638</v>
      </c>
      <c r="BE47" s="4" t="s">
        <v>376</v>
      </c>
      <c r="BF47" s="30">
        <f t="shared" ref="BF47" si="3">G47+J47+M47+P47+S47+V47+Y47+AB47+AE47+AH47+AK47+AN47+AQ47+AT47+AW47+AZ47+BC47</f>
        <v>652642.35</v>
      </c>
    </row>
    <row r="48" spans="1:58" ht="15" customHeight="1" x14ac:dyDescent="0.25">
      <c r="A48" s="26">
        <v>46</v>
      </c>
      <c r="B48" s="27" t="s">
        <v>828</v>
      </c>
      <c r="C48" s="27" t="s">
        <v>829</v>
      </c>
      <c r="D48" s="4" t="s">
        <v>238</v>
      </c>
      <c r="E48" s="1">
        <v>43466</v>
      </c>
      <c r="F48" s="4" t="s">
        <v>31</v>
      </c>
      <c r="G48" s="6">
        <v>118308.95999999998</v>
      </c>
      <c r="H48" s="4" t="s">
        <v>315</v>
      </c>
      <c r="I48" s="4" t="s">
        <v>376</v>
      </c>
      <c r="J48" s="6">
        <v>43021.440000000002</v>
      </c>
      <c r="K48" s="4" t="s">
        <v>316</v>
      </c>
      <c r="L48" s="65" t="s">
        <v>1042</v>
      </c>
      <c r="M48" s="6">
        <v>9227.61</v>
      </c>
      <c r="N48" s="4" t="s">
        <v>315</v>
      </c>
      <c r="O48" s="4" t="s">
        <v>373</v>
      </c>
      <c r="P48" s="6">
        <v>11244.24</v>
      </c>
      <c r="Q48" s="4" t="s">
        <v>317</v>
      </c>
      <c r="R48" s="4" t="s">
        <v>376</v>
      </c>
      <c r="S48" s="6">
        <v>92398.320000000022</v>
      </c>
      <c r="T48" s="4" t="s">
        <v>315</v>
      </c>
      <c r="U48" s="4" t="s">
        <v>376</v>
      </c>
      <c r="V48" s="6">
        <v>0</v>
      </c>
      <c r="W48" s="4" t="s">
        <v>315</v>
      </c>
      <c r="X48" s="4"/>
      <c r="Y48" s="6">
        <v>0</v>
      </c>
      <c r="Z48" s="4" t="s">
        <v>315</v>
      </c>
      <c r="AA48" s="4"/>
      <c r="AB48" s="6">
        <v>733.32</v>
      </c>
      <c r="AC48" s="4" t="s">
        <v>315</v>
      </c>
      <c r="AD48" s="4" t="s">
        <v>376</v>
      </c>
      <c r="AE48" s="6">
        <v>0</v>
      </c>
      <c r="AF48" s="4" t="s">
        <v>315</v>
      </c>
      <c r="AG48" s="4"/>
      <c r="AH48" s="6">
        <v>22977.359999999997</v>
      </c>
      <c r="AI48" s="4" t="s">
        <v>315</v>
      </c>
      <c r="AJ48" s="4" t="s">
        <v>374</v>
      </c>
      <c r="AK48" s="6">
        <v>27377.279999999995</v>
      </c>
      <c r="AL48" s="4" t="s">
        <v>315</v>
      </c>
      <c r="AM48" s="4" t="s">
        <v>377</v>
      </c>
      <c r="AN48" s="6">
        <v>4399.9199999999992</v>
      </c>
      <c r="AO48" s="4" t="s">
        <v>317</v>
      </c>
      <c r="AP48" s="4" t="s">
        <v>375</v>
      </c>
      <c r="AQ48" s="6">
        <v>79442.999999999971</v>
      </c>
      <c r="AR48" s="4" t="s">
        <v>316</v>
      </c>
      <c r="AS48" s="65" t="s">
        <v>1042</v>
      </c>
      <c r="AT48" s="6">
        <v>3055.5</v>
      </c>
      <c r="AU48" s="4" t="s">
        <v>318</v>
      </c>
      <c r="AV48" s="4" t="s">
        <v>376</v>
      </c>
      <c r="AW48" s="6">
        <v>1222.2</v>
      </c>
      <c r="AX48" s="4" t="s">
        <v>315</v>
      </c>
      <c r="AY48" s="4" t="s">
        <v>378</v>
      </c>
      <c r="AZ48" s="6">
        <v>54510.120000000017</v>
      </c>
      <c r="BA48" s="4" t="s">
        <v>319</v>
      </c>
      <c r="BB48" s="4" t="s">
        <v>376</v>
      </c>
      <c r="BC48" s="6">
        <v>15421.86</v>
      </c>
      <c r="BD48" s="4" t="s">
        <v>638</v>
      </c>
      <c r="BE48" s="4" t="s">
        <v>376</v>
      </c>
      <c r="BF48" s="30">
        <f t="shared" si="2"/>
        <v>483341.12999999983</v>
      </c>
    </row>
    <row r="49" spans="1:58" ht="15" customHeight="1" x14ac:dyDescent="0.25">
      <c r="A49" s="26">
        <v>47</v>
      </c>
      <c r="B49" s="27" t="s">
        <v>833</v>
      </c>
      <c r="C49" s="27" t="s">
        <v>834</v>
      </c>
      <c r="D49" s="4" t="s">
        <v>238</v>
      </c>
      <c r="E49" s="1">
        <v>43466</v>
      </c>
      <c r="F49" s="4" t="s">
        <v>31</v>
      </c>
      <c r="G49" s="6">
        <v>22227.24</v>
      </c>
      <c r="H49" s="4" t="s">
        <v>315</v>
      </c>
      <c r="I49" s="4" t="s">
        <v>376</v>
      </c>
      <c r="J49" s="6">
        <v>8082.5999999999985</v>
      </c>
      <c r="K49" s="4" t="s">
        <v>316</v>
      </c>
      <c r="L49" s="65" t="s">
        <v>1042</v>
      </c>
      <c r="M49" s="6">
        <v>1733.6399999999999</v>
      </c>
      <c r="N49" s="4" t="s">
        <v>315</v>
      </c>
      <c r="O49" s="4" t="s">
        <v>373</v>
      </c>
      <c r="P49" s="6">
        <v>2112.6000000000004</v>
      </c>
      <c r="Q49" s="4" t="s">
        <v>317</v>
      </c>
      <c r="R49" s="4" t="s">
        <v>376</v>
      </c>
      <c r="S49" s="6">
        <v>13317.96</v>
      </c>
      <c r="T49" s="4" t="s">
        <v>315</v>
      </c>
      <c r="U49" s="4" t="s">
        <v>376</v>
      </c>
      <c r="V49" s="6">
        <v>0</v>
      </c>
      <c r="W49" s="4" t="s">
        <v>315</v>
      </c>
      <c r="X49" s="4"/>
      <c r="Y49" s="6">
        <v>0</v>
      </c>
      <c r="Z49" s="4" t="s">
        <v>315</v>
      </c>
      <c r="AA49" s="4"/>
      <c r="AB49" s="6">
        <v>137.76000000000002</v>
      </c>
      <c r="AC49" s="4" t="s">
        <v>315</v>
      </c>
      <c r="AD49" s="4" t="s">
        <v>376</v>
      </c>
      <c r="AE49" s="6">
        <v>0</v>
      </c>
      <c r="AF49" s="4" t="s">
        <v>315</v>
      </c>
      <c r="AG49" s="4"/>
      <c r="AH49" s="6">
        <v>4316.8799999999992</v>
      </c>
      <c r="AI49" s="4" t="s">
        <v>315</v>
      </c>
      <c r="AJ49" s="4" t="s">
        <v>374</v>
      </c>
      <c r="AK49" s="6">
        <v>5143.4399999999996</v>
      </c>
      <c r="AL49" s="4" t="s">
        <v>315</v>
      </c>
      <c r="AM49" s="4" t="s">
        <v>377</v>
      </c>
      <c r="AN49" s="6">
        <v>826.68</v>
      </c>
      <c r="AO49" s="4" t="s">
        <v>317</v>
      </c>
      <c r="AP49" s="4" t="s">
        <v>375</v>
      </c>
      <c r="AQ49" s="6">
        <v>14925.36</v>
      </c>
      <c r="AR49" s="4" t="s">
        <v>316</v>
      </c>
      <c r="AS49" s="4" t="s">
        <v>376</v>
      </c>
      <c r="AT49" s="6">
        <v>574.04999999999995</v>
      </c>
      <c r="AU49" s="4" t="s">
        <v>318</v>
      </c>
      <c r="AV49" s="4" t="s">
        <v>376</v>
      </c>
      <c r="AW49" s="6">
        <v>229.67999999999995</v>
      </c>
      <c r="AX49" s="4" t="s">
        <v>315</v>
      </c>
      <c r="AY49" s="4" t="s">
        <v>378</v>
      </c>
      <c r="AZ49" s="6">
        <v>10241.039999999999</v>
      </c>
      <c r="BA49" s="4" t="s">
        <v>319</v>
      </c>
      <c r="BB49" s="4" t="s">
        <v>376</v>
      </c>
      <c r="BC49" s="6">
        <v>3846.2699999999995</v>
      </c>
      <c r="BD49" s="4" t="s">
        <v>638</v>
      </c>
      <c r="BE49" s="4" t="s">
        <v>376</v>
      </c>
      <c r="BF49" s="30">
        <f t="shared" si="2"/>
        <v>87715.199999999997</v>
      </c>
    </row>
    <row r="50" spans="1:58" ht="15" customHeight="1" x14ac:dyDescent="0.25">
      <c r="A50" s="26">
        <v>48</v>
      </c>
      <c r="B50" s="27" t="s">
        <v>838</v>
      </c>
      <c r="C50" s="27" t="s">
        <v>839</v>
      </c>
      <c r="D50" s="4" t="s">
        <v>238</v>
      </c>
      <c r="E50" s="1">
        <v>43466</v>
      </c>
      <c r="F50" s="4" t="s">
        <v>31</v>
      </c>
      <c r="G50" s="6">
        <v>168275.28</v>
      </c>
      <c r="H50" s="4" t="s">
        <v>315</v>
      </c>
      <c r="I50" s="4" t="s">
        <v>376</v>
      </c>
      <c r="J50" s="6">
        <v>61191</v>
      </c>
      <c r="K50" s="4" t="s">
        <v>316</v>
      </c>
      <c r="L50" s="65" t="s">
        <v>1042</v>
      </c>
      <c r="M50" s="6">
        <v>13124.76</v>
      </c>
      <c r="N50" s="4" t="s">
        <v>315</v>
      </c>
      <c r="O50" s="4" t="s">
        <v>373</v>
      </c>
      <c r="P50" s="6">
        <v>15993.119999999999</v>
      </c>
      <c r="Q50" s="4" t="s">
        <v>317</v>
      </c>
      <c r="R50" s="4" t="s">
        <v>376</v>
      </c>
      <c r="S50" s="6">
        <v>100826.04</v>
      </c>
      <c r="T50" s="4" t="s">
        <v>315</v>
      </c>
      <c r="U50" s="4" t="s">
        <v>376</v>
      </c>
      <c r="V50" s="6">
        <v>0</v>
      </c>
      <c r="W50" s="4" t="s">
        <v>315</v>
      </c>
      <c r="X50" s="4"/>
      <c r="Y50" s="6">
        <v>0</v>
      </c>
      <c r="Z50" s="4" t="s">
        <v>315</v>
      </c>
      <c r="AA50" s="4"/>
      <c r="AB50" s="6">
        <v>1043.0399999999997</v>
      </c>
      <c r="AC50" s="4" t="s">
        <v>315</v>
      </c>
      <c r="AD50" s="4" t="s">
        <v>376</v>
      </c>
      <c r="AE50" s="6">
        <v>0</v>
      </c>
      <c r="AF50" s="4" t="s">
        <v>315</v>
      </c>
      <c r="AG50" s="4"/>
      <c r="AH50" s="6">
        <v>32681.519999999993</v>
      </c>
      <c r="AI50" s="4" t="s">
        <v>315</v>
      </c>
      <c r="AJ50" s="4" t="s">
        <v>374</v>
      </c>
      <c r="AK50" s="6">
        <v>38939.760000000002</v>
      </c>
      <c r="AL50" s="4" t="s">
        <v>315</v>
      </c>
      <c r="AM50" s="4" t="s">
        <v>377</v>
      </c>
      <c r="AN50" s="6">
        <v>6258.1200000000017</v>
      </c>
      <c r="AO50" s="4" t="s">
        <v>317</v>
      </c>
      <c r="AP50" s="4" t="s">
        <v>375</v>
      </c>
      <c r="AQ50" s="6">
        <v>112994.63999999998</v>
      </c>
      <c r="AR50" s="4" t="s">
        <v>316</v>
      </c>
      <c r="AS50" s="65" t="s">
        <v>1042</v>
      </c>
      <c r="AT50" s="6">
        <v>4345.9500000000007</v>
      </c>
      <c r="AU50" s="4" t="s">
        <v>318</v>
      </c>
      <c r="AV50" s="4" t="s">
        <v>376</v>
      </c>
      <c r="AW50" s="6">
        <v>1738.4399999999996</v>
      </c>
      <c r="AX50" s="4" t="s">
        <v>315</v>
      </c>
      <c r="AY50" s="4" t="s">
        <v>378</v>
      </c>
      <c r="AZ50" s="6">
        <v>77531.75999999998</v>
      </c>
      <c r="BA50" s="4" t="s">
        <v>319</v>
      </c>
      <c r="BB50" s="4" t="s">
        <v>376</v>
      </c>
      <c r="BC50" s="6">
        <v>36624.25</v>
      </c>
      <c r="BD50" s="4" t="s">
        <v>638</v>
      </c>
      <c r="BE50" s="4" t="s">
        <v>376</v>
      </c>
      <c r="BF50" s="30">
        <f t="shared" si="2"/>
        <v>671567.67999999993</v>
      </c>
    </row>
    <row r="51" spans="1:58" ht="15" customHeight="1" x14ac:dyDescent="0.25">
      <c r="A51" s="26">
        <v>49</v>
      </c>
      <c r="B51" s="27" t="s">
        <v>843</v>
      </c>
      <c r="C51" s="27" t="s">
        <v>844</v>
      </c>
      <c r="D51" s="4" t="s">
        <v>238</v>
      </c>
      <c r="E51" s="1">
        <v>43466</v>
      </c>
      <c r="F51" s="4" t="s">
        <v>31</v>
      </c>
      <c r="G51" s="6">
        <v>122448.04</v>
      </c>
      <c r="H51" s="4" t="s">
        <v>315</v>
      </c>
      <c r="I51" s="4" t="s">
        <v>376</v>
      </c>
      <c r="J51" s="6">
        <v>44526.559999999998</v>
      </c>
      <c r="K51" s="4" t="s">
        <v>316</v>
      </c>
      <c r="L51" s="65" t="s">
        <v>1042</v>
      </c>
      <c r="M51" s="6">
        <v>9550.14</v>
      </c>
      <c r="N51" s="4" t="s">
        <v>315</v>
      </c>
      <c r="O51" s="4" t="s">
        <v>373</v>
      </c>
      <c r="P51" s="6">
        <v>11637.619999999999</v>
      </c>
      <c r="Q51" s="4" t="s">
        <v>317</v>
      </c>
      <c r="R51" s="4" t="s">
        <v>376</v>
      </c>
      <c r="S51" s="6">
        <v>73367.679999999993</v>
      </c>
      <c r="T51" s="4" t="s">
        <v>315</v>
      </c>
      <c r="U51" s="4" t="s">
        <v>376</v>
      </c>
      <c r="V51" s="6">
        <v>0</v>
      </c>
      <c r="W51" s="4" t="s">
        <v>315</v>
      </c>
      <c r="X51" s="4"/>
      <c r="Y51" s="6">
        <v>0</v>
      </c>
      <c r="Z51" s="4" t="s">
        <v>315</v>
      </c>
      <c r="AA51" s="4"/>
      <c r="AB51" s="6">
        <v>759.02</v>
      </c>
      <c r="AC51" s="4" t="s">
        <v>315</v>
      </c>
      <c r="AD51" s="4" t="s">
        <v>376</v>
      </c>
      <c r="AE51" s="6">
        <v>0</v>
      </c>
      <c r="AF51" s="4" t="s">
        <v>315</v>
      </c>
      <c r="AG51" s="4"/>
      <c r="AH51" s="6">
        <v>23781.259999999995</v>
      </c>
      <c r="AI51" s="4" t="s">
        <v>315</v>
      </c>
      <c r="AJ51" s="4" t="s">
        <v>374</v>
      </c>
      <c r="AK51" s="6">
        <v>28335.06</v>
      </c>
      <c r="AL51" s="4" t="s">
        <v>315</v>
      </c>
      <c r="AM51" s="4" t="s">
        <v>377</v>
      </c>
      <c r="AN51" s="6">
        <v>4553.9000000000005</v>
      </c>
      <c r="AO51" s="4" t="s">
        <v>317</v>
      </c>
      <c r="AP51" s="4" t="s">
        <v>375</v>
      </c>
      <c r="AQ51" s="6">
        <v>82222.500000000015</v>
      </c>
      <c r="AR51" s="4" t="s">
        <v>316</v>
      </c>
      <c r="AS51" s="65" t="s">
        <v>1042</v>
      </c>
      <c r="AT51" s="6">
        <v>3162.2999999999997</v>
      </c>
      <c r="AU51" s="4" t="s">
        <v>318</v>
      </c>
      <c r="AV51" s="4" t="s">
        <v>376</v>
      </c>
      <c r="AW51" s="6">
        <v>1264.96</v>
      </c>
      <c r="AX51" s="4" t="s">
        <v>315</v>
      </c>
      <c r="AY51" s="4" t="s">
        <v>378</v>
      </c>
      <c r="AZ51" s="6">
        <v>56417.26</v>
      </c>
      <c r="BA51" s="4" t="s">
        <v>319</v>
      </c>
      <c r="BB51" s="4" t="s">
        <v>376</v>
      </c>
      <c r="BC51" s="6">
        <v>19905.32</v>
      </c>
      <c r="BD51" s="4" t="s">
        <v>638</v>
      </c>
      <c r="BE51" s="4" t="s">
        <v>376</v>
      </c>
      <c r="BF51" s="30">
        <f t="shared" si="2"/>
        <v>481931.62000000005</v>
      </c>
    </row>
    <row r="52" spans="1:58" ht="15" customHeight="1" x14ac:dyDescent="0.25">
      <c r="A52" s="26">
        <v>50</v>
      </c>
      <c r="B52" s="27" t="s">
        <v>848</v>
      </c>
      <c r="C52" s="27" t="s">
        <v>849</v>
      </c>
      <c r="D52" s="4" t="s">
        <v>238</v>
      </c>
      <c r="E52" s="1">
        <v>43466</v>
      </c>
      <c r="F52" s="4" t="s">
        <v>31</v>
      </c>
      <c r="G52" s="6">
        <v>105322.32</v>
      </c>
      <c r="H52" s="4" t="s">
        <v>315</v>
      </c>
      <c r="I52" s="4" t="s">
        <v>376</v>
      </c>
      <c r="J52" s="6">
        <v>38299.08</v>
      </c>
      <c r="K52" s="4" t="s">
        <v>316</v>
      </c>
      <c r="L52" s="65" t="s">
        <v>1042</v>
      </c>
      <c r="M52" s="6">
        <v>8214.69</v>
      </c>
      <c r="N52" s="4" t="s">
        <v>315</v>
      </c>
      <c r="O52" s="4" t="s">
        <v>373</v>
      </c>
      <c r="P52" s="6">
        <v>10009.919999999998</v>
      </c>
      <c r="Q52" s="4" t="s">
        <v>317</v>
      </c>
      <c r="R52" s="4" t="s">
        <v>376</v>
      </c>
      <c r="S52" s="6">
        <v>63106.32</v>
      </c>
      <c r="T52" s="4" t="s">
        <v>315</v>
      </c>
      <c r="U52" s="4" t="s">
        <v>376</v>
      </c>
      <c r="V52" s="6">
        <v>0</v>
      </c>
      <c r="W52" s="4" t="s">
        <v>315</v>
      </c>
      <c r="X52" s="4"/>
      <c r="Y52" s="6">
        <v>0</v>
      </c>
      <c r="Z52" s="4" t="s">
        <v>315</v>
      </c>
      <c r="AA52" s="4"/>
      <c r="AB52" s="6">
        <v>652.79999999999984</v>
      </c>
      <c r="AC52" s="4" t="s">
        <v>315</v>
      </c>
      <c r="AD52" s="4" t="s">
        <v>376</v>
      </c>
      <c r="AE52" s="6">
        <v>0</v>
      </c>
      <c r="AF52" s="4" t="s">
        <v>315</v>
      </c>
      <c r="AG52" s="4"/>
      <c r="AH52" s="6">
        <v>20455.199999999997</v>
      </c>
      <c r="AI52" s="4" t="s">
        <v>315</v>
      </c>
      <c r="AJ52" s="4" t="s">
        <v>374</v>
      </c>
      <c r="AK52" s="6">
        <v>24372.119999999995</v>
      </c>
      <c r="AL52" s="4" t="s">
        <v>315</v>
      </c>
      <c r="AM52" s="4" t="s">
        <v>377</v>
      </c>
      <c r="AN52" s="6">
        <v>0</v>
      </c>
      <c r="AO52" s="4" t="s">
        <v>317</v>
      </c>
      <c r="AP52" s="4" t="s">
        <v>375</v>
      </c>
      <c r="AQ52" s="6">
        <v>70722.599999999991</v>
      </c>
      <c r="AR52" s="4" t="s">
        <v>316</v>
      </c>
      <c r="AS52" s="65" t="s">
        <v>1042</v>
      </c>
      <c r="AT52" s="6">
        <v>2720.1000000000004</v>
      </c>
      <c r="AU52" s="4" t="s">
        <v>318</v>
      </c>
      <c r="AV52" s="4" t="s">
        <v>376</v>
      </c>
      <c r="AW52" s="6">
        <v>1088.0399999999997</v>
      </c>
      <c r="AX52" s="4" t="s">
        <v>315</v>
      </c>
      <c r="AY52" s="4" t="s">
        <v>378</v>
      </c>
      <c r="AZ52" s="6">
        <v>52443.48</v>
      </c>
      <c r="BA52" s="4" t="s">
        <v>319</v>
      </c>
      <c r="BB52" s="4" t="s">
        <v>376</v>
      </c>
      <c r="BC52" s="6">
        <v>16968.77</v>
      </c>
      <c r="BD52" s="4" t="s">
        <v>638</v>
      </c>
      <c r="BE52" s="4" t="s">
        <v>376</v>
      </c>
      <c r="BF52" s="30">
        <f t="shared" si="2"/>
        <v>414375.43999999994</v>
      </c>
    </row>
    <row r="53" spans="1:58" ht="15" customHeight="1" x14ac:dyDescent="0.25">
      <c r="A53" s="26">
        <v>51</v>
      </c>
      <c r="B53" s="27" t="s">
        <v>853</v>
      </c>
      <c r="C53" s="27" t="s">
        <v>854</v>
      </c>
      <c r="D53" s="4" t="s">
        <v>238</v>
      </c>
      <c r="E53" s="1">
        <v>43466</v>
      </c>
      <c r="F53" s="4" t="s">
        <v>31</v>
      </c>
      <c r="G53" s="6">
        <v>448151.5199999999</v>
      </c>
      <c r="H53" s="4" t="s">
        <v>315</v>
      </c>
      <c r="I53" s="4" t="s">
        <v>376</v>
      </c>
      <c r="J53" s="6">
        <v>132785.63999999998</v>
      </c>
      <c r="K53" s="4" t="s">
        <v>316</v>
      </c>
      <c r="L53" s="65" t="s">
        <v>1042</v>
      </c>
      <c r="M53" s="6">
        <v>28481.010000000002</v>
      </c>
      <c r="N53" s="4" t="s">
        <v>315</v>
      </c>
      <c r="O53" s="4" t="s">
        <v>373</v>
      </c>
      <c r="P53" s="6">
        <v>34705.32</v>
      </c>
      <c r="Q53" s="4" t="s">
        <v>317</v>
      </c>
      <c r="R53" s="4" t="s">
        <v>376</v>
      </c>
      <c r="S53" s="6">
        <v>285187.44</v>
      </c>
      <c r="T53" s="4" t="s">
        <v>315</v>
      </c>
      <c r="U53" s="4" t="s">
        <v>376</v>
      </c>
      <c r="V53" s="6">
        <v>0</v>
      </c>
      <c r="W53" s="4" t="s">
        <v>315</v>
      </c>
      <c r="X53" s="4"/>
      <c r="Y53" s="6">
        <v>0</v>
      </c>
      <c r="Z53" s="4" t="s">
        <v>315</v>
      </c>
      <c r="AA53" s="4"/>
      <c r="AB53" s="6">
        <v>2263.4399999999996</v>
      </c>
      <c r="AC53" s="4" t="s">
        <v>315</v>
      </c>
      <c r="AD53" s="4" t="s">
        <v>376</v>
      </c>
      <c r="AE53" s="6">
        <v>0</v>
      </c>
      <c r="AF53" s="4" t="s">
        <v>315</v>
      </c>
      <c r="AG53" s="4"/>
      <c r="AH53" s="6">
        <v>70919.64</v>
      </c>
      <c r="AI53" s="4" t="s">
        <v>315</v>
      </c>
      <c r="AJ53" s="4" t="s">
        <v>374</v>
      </c>
      <c r="AK53" s="6">
        <v>84499.920000000027</v>
      </c>
      <c r="AL53" s="4" t="s">
        <v>315</v>
      </c>
      <c r="AM53" s="4" t="s">
        <v>377</v>
      </c>
      <c r="AN53" s="6">
        <v>13580.400000000003</v>
      </c>
      <c r="AO53" s="4" t="s">
        <v>317</v>
      </c>
      <c r="AP53" s="4" t="s">
        <v>375</v>
      </c>
      <c r="AQ53" s="6">
        <v>245200.92000000007</v>
      </c>
      <c r="AR53" s="4" t="s">
        <v>316</v>
      </c>
      <c r="AS53" s="65" t="s">
        <v>1042</v>
      </c>
      <c r="AT53" s="6">
        <v>9430.7999999999993</v>
      </c>
      <c r="AU53" s="4" t="s">
        <v>318</v>
      </c>
      <c r="AV53" s="4" t="s">
        <v>376</v>
      </c>
      <c r="AW53" s="6">
        <v>3772.3200000000011</v>
      </c>
      <c r="AX53" s="4" t="s">
        <v>315</v>
      </c>
      <c r="AY53" s="4" t="s">
        <v>378</v>
      </c>
      <c r="AZ53" s="6">
        <v>172085.51999999993</v>
      </c>
      <c r="BA53" s="4" t="s">
        <v>319</v>
      </c>
      <c r="BB53" s="4" t="s">
        <v>376</v>
      </c>
      <c r="BC53" s="6">
        <v>104493.83999999998</v>
      </c>
      <c r="BD53" s="4" t="s">
        <v>638</v>
      </c>
      <c r="BE53" s="4" t="s">
        <v>376</v>
      </c>
      <c r="BF53" s="30">
        <f t="shared" si="2"/>
        <v>1635557.7300000002</v>
      </c>
    </row>
    <row r="54" spans="1:58" ht="15" customHeight="1" x14ac:dyDescent="0.25">
      <c r="A54" s="26">
        <v>52</v>
      </c>
      <c r="B54" s="27" t="s">
        <v>858</v>
      </c>
      <c r="C54" s="27" t="s">
        <v>859</v>
      </c>
      <c r="D54" s="4" t="s">
        <v>238</v>
      </c>
      <c r="E54" s="1">
        <v>43466</v>
      </c>
      <c r="F54" s="4" t="s">
        <v>31</v>
      </c>
      <c r="G54" s="6">
        <v>33673.120000000003</v>
      </c>
      <c r="H54" s="4" t="s">
        <v>315</v>
      </c>
      <c r="I54" s="4" t="s">
        <v>376</v>
      </c>
      <c r="J54" s="6">
        <v>1005.1599999999999</v>
      </c>
      <c r="K54" s="4" t="s">
        <v>316</v>
      </c>
      <c r="L54" s="65" t="s">
        <v>1042</v>
      </c>
      <c r="M54" s="6">
        <v>4741.5599999999995</v>
      </c>
      <c r="N54" s="4" t="s">
        <v>315</v>
      </c>
      <c r="O54" s="4" t="s">
        <v>373</v>
      </c>
      <c r="P54" s="6">
        <v>5654.13</v>
      </c>
      <c r="Q54" s="4" t="s">
        <v>317</v>
      </c>
      <c r="R54" s="4" t="s">
        <v>376</v>
      </c>
      <c r="S54" s="6">
        <v>18218.73</v>
      </c>
      <c r="T54" s="4" t="s">
        <v>315</v>
      </c>
      <c r="U54" s="4" t="s">
        <v>376</v>
      </c>
      <c r="V54" s="6">
        <v>0</v>
      </c>
      <c r="W54" s="4" t="s">
        <v>315</v>
      </c>
      <c r="X54" s="4"/>
      <c r="Y54" s="6">
        <v>0</v>
      </c>
      <c r="Z54" s="4" t="s">
        <v>315</v>
      </c>
      <c r="AA54" s="4"/>
      <c r="AB54" s="6">
        <v>376.94000000000011</v>
      </c>
      <c r="AC54" s="4" t="s">
        <v>315</v>
      </c>
      <c r="AD54" s="4" t="s">
        <v>376</v>
      </c>
      <c r="AE54" s="6">
        <v>0</v>
      </c>
      <c r="AF54" s="4" t="s">
        <v>315</v>
      </c>
      <c r="AG54" s="4"/>
      <c r="AH54" s="6">
        <v>11810.719999999998</v>
      </c>
      <c r="AI54" s="4" t="s">
        <v>315</v>
      </c>
      <c r="AJ54" s="4" t="s">
        <v>374</v>
      </c>
      <c r="AK54" s="6">
        <v>13946.7</v>
      </c>
      <c r="AL54" s="4" t="s">
        <v>315</v>
      </c>
      <c r="AM54" s="4" t="s">
        <v>377</v>
      </c>
      <c r="AN54" s="6">
        <v>1633.4000000000003</v>
      </c>
      <c r="AO54" s="4" t="s">
        <v>317</v>
      </c>
      <c r="AP54" s="4" t="s">
        <v>375</v>
      </c>
      <c r="AQ54" s="6">
        <v>1382.1000000000004</v>
      </c>
      <c r="AR54" s="4" t="s">
        <v>316</v>
      </c>
      <c r="AS54" s="4" t="s">
        <v>376</v>
      </c>
      <c r="AT54" s="6">
        <v>1570.0500000000002</v>
      </c>
      <c r="AU54" s="4" t="s">
        <v>318</v>
      </c>
      <c r="AV54" s="4" t="s">
        <v>376</v>
      </c>
      <c r="AW54" s="6">
        <v>628.29000000000008</v>
      </c>
      <c r="AX54" s="4" t="s">
        <v>315</v>
      </c>
      <c r="AY54" s="4" t="s">
        <v>378</v>
      </c>
      <c r="AZ54" s="6">
        <v>46865.96</v>
      </c>
      <c r="BA54" s="4" t="s">
        <v>319</v>
      </c>
      <c r="BB54" s="4" t="s">
        <v>376</v>
      </c>
      <c r="BC54" s="6">
        <v>7130.4699999999993</v>
      </c>
      <c r="BD54" s="4" t="s">
        <v>638</v>
      </c>
      <c r="BE54" s="4" t="s">
        <v>376</v>
      </c>
      <c r="BF54" s="30">
        <f t="shared" si="2"/>
        <v>148637.32999999999</v>
      </c>
    </row>
    <row r="55" spans="1:58" ht="15" customHeight="1" x14ac:dyDescent="0.25">
      <c r="A55" s="26">
        <v>53</v>
      </c>
      <c r="B55" s="27" t="s">
        <v>863</v>
      </c>
      <c r="C55" s="27" t="s">
        <v>864</v>
      </c>
      <c r="D55" s="4" t="s">
        <v>238</v>
      </c>
      <c r="E55" s="1">
        <v>43466</v>
      </c>
      <c r="F55" s="4" t="s">
        <v>31</v>
      </c>
      <c r="G55" s="6">
        <v>40198.799999999996</v>
      </c>
      <c r="H55" s="4" t="s">
        <v>315</v>
      </c>
      <c r="I55" s="4" t="s">
        <v>376</v>
      </c>
      <c r="J55" s="6">
        <v>14617.800000000001</v>
      </c>
      <c r="K55" s="4" t="s">
        <v>316</v>
      </c>
      <c r="L55" s="65" t="s">
        <v>1042</v>
      </c>
      <c r="M55" s="6">
        <v>3135.3599999999997</v>
      </c>
      <c r="N55" s="4" t="s">
        <v>315</v>
      </c>
      <c r="O55" s="4" t="s">
        <v>373</v>
      </c>
      <c r="P55" s="6">
        <v>3820.56</v>
      </c>
      <c r="Q55" s="4" t="s">
        <v>317</v>
      </c>
      <c r="R55" s="4" t="s">
        <v>376</v>
      </c>
      <c r="S55" s="6">
        <v>24086.16</v>
      </c>
      <c r="T55" s="4" t="s">
        <v>315</v>
      </c>
      <c r="U55" s="4" t="s">
        <v>376</v>
      </c>
      <c r="V55" s="6">
        <v>0</v>
      </c>
      <c r="W55" s="4" t="s">
        <v>315</v>
      </c>
      <c r="X55" s="4"/>
      <c r="Y55" s="6">
        <v>0</v>
      </c>
      <c r="Z55" s="4" t="s">
        <v>315</v>
      </c>
      <c r="AA55" s="4"/>
      <c r="AB55" s="6">
        <v>249.11999999999998</v>
      </c>
      <c r="AC55" s="4" t="s">
        <v>315</v>
      </c>
      <c r="AD55" s="4" t="s">
        <v>376</v>
      </c>
      <c r="AE55" s="6">
        <v>0</v>
      </c>
      <c r="AF55" s="4" t="s">
        <v>315</v>
      </c>
      <c r="AG55" s="4"/>
      <c r="AH55" s="6">
        <v>7807.2000000000016</v>
      </c>
      <c r="AI55" s="4" t="s">
        <v>315</v>
      </c>
      <c r="AJ55" s="4" t="s">
        <v>374</v>
      </c>
      <c r="AK55" s="6">
        <v>9302.2800000000025</v>
      </c>
      <c r="AL55" s="4" t="s">
        <v>315</v>
      </c>
      <c r="AM55" s="4" t="s">
        <v>377</v>
      </c>
      <c r="AN55" s="6">
        <v>1494.9599999999998</v>
      </c>
      <c r="AO55" s="4" t="s">
        <v>317</v>
      </c>
      <c r="AP55" s="4" t="s">
        <v>375</v>
      </c>
      <c r="AQ55" s="6">
        <v>26993.040000000005</v>
      </c>
      <c r="AR55" s="4" t="s">
        <v>316</v>
      </c>
      <c r="AS55" s="65" t="s">
        <v>1042</v>
      </c>
      <c r="AT55" s="6">
        <v>1038.21</v>
      </c>
      <c r="AU55" s="4" t="s">
        <v>318</v>
      </c>
      <c r="AV55" s="4" t="s">
        <v>376</v>
      </c>
      <c r="AW55" s="6">
        <v>415.32000000000011</v>
      </c>
      <c r="AX55" s="4" t="s">
        <v>315</v>
      </c>
      <c r="AY55" s="4" t="s">
        <v>378</v>
      </c>
      <c r="AZ55" s="6">
        <v>18521.400000000005</v>
      </c>
      <c r="BA55" s="4" t="s">
        <v>319</v>
      </c>
      <c r="BB55" s="4" t="s">
        <v>376</v>
      </c>
      <c r="BC55" s="6">
        <v>4609.2299999999996</v>
      </c>
      <c r="BD55" s="4" t="s">
        <v>638</v>
      </c>
      <c r="BE55" s="4" t="s">
        <v>376</v>
      </c>
      <c r="BF55" s="30">
        <f t="shared" si="2"/>
        <v>156289.44</v>
      </c>
    </row>
    <row r="56" spans="1:58" ht="15" customHeight="1" x14ac:dyDescent="0.25">
      <c r="A56" s="26">
        <v>54</v>
      </c>
      <c r="B56" s="27" t="s">
        <v>868</v>
      </c>
      <c r="C56" s="27" t="s">
        <v>869</v>
      </c>
      <c r="D56" s="4" t="s">
        <v>238</v>
      </c>
      <c r="E56" s="1">
        <v>43466</v>
      </c>
      <c r="F56" s="4" t="s">
        <v>31</v>
      </c>
      <c r="G56" s="6">
        <v>176306.76</v>
      </c>
      <c r="H56" s="4" t="s">
        <v>315</v>
      </c>
      <c r="I56" s="4" t="s">
        <v>376</v>
      </c>
      <c r="J56" s="6">
        <v>64645.799999999996</v>
      </c>
      <c r="K56" s="4" t="s">
        <v>316</v>
      </c>
      <c r="L56" s="65" t="s">
        <v>1042</v>
      </c>
      <c r="M56" s="6">
        <v>13865.79</v>
      </c>
      <c r="N56" s="4" t="s">
        <v>315</v>
      </c>
      <c r="O56" s="4" t="s">
        <v>373</v>
      </c>
      <c r="P56" s="6">
        <v>16896.120000000003</v>
      </c>
      <c r="Q56" s="4" t="s">
        <v>317</v>
      </c>
      <c r="R56" s="4" t="s">
        <v>376</v>
      </c>
      <c r="S56" s="6">
        <v>100641.8</v>
      </c>
      <c r="T56" s="4" t="s">
        <v>315</v>
      </c>
      <c r="U56" s="4" t="s">
        <v>376</v>
      </c>
      <c r="V56" s="6">
        <v>0</v>
      </c>
      <c r="W56" s="4" t="s">
        <v>315</v>
      </c>
      <c r="X56" s="4"/>
      <c r="Y56" s="6">
        <v>0</v>
      </c>
      <c r="Z56" s="4" t="s">
        <v>315</v>
      </c>
      <c r="AA56" s="4"/>
      <c r="AB56" s="6">
        <v>1101.96</v>
      </c>
      <c r="AC56" s="4" t="s">
        <v>315</v>
      </c>
      <c r="AD56" s="4" t="s">
        <v>376</v>
      </c>
      <c r="AE56" s="6">
        <v>0</v>
      </c>
      <c r="AF56" s="4" t="s">
        <v>315</v>
      </c>
      <c r="AG56" s="4"/>
      <c r="AH56" s="6">
        <v>0</v>
      </c>
      <c r="AI56" s="4" t="s">
        <v>315</v>
      </c>
      <c r="AJ56" s="4"/>
      <c r="AK56" s="6">
        <v>41138.28</v>
      </c>
      <c r="AL56" s="4" t="s">
        <v>315</v>
      </c>
      <c r="AM56" s="4" t="s">
        <v>377</v>
      </c>
      <c r="AN56" s="6">
        <v>6611.5199999999995</v>
      </c>
      <c r="AO56" s="4" t="s">
        <v>317</v>
      </c>
      <c r="AP56" s="4" t="s">
        <v>375</v>
      </c>
      <c r="AQ56" s="6">
        <v>119374.44</v>
      </c>
      <c r="AR56" s="4" t="s">
        <v>316</v>
      </c>
      <c r="AS56" s="65" t="s">
        <v>1042</v>
      </c>
      <c r="AT56" s="6">
        <v>4591.3200000000006</v>
      </c>
      <c r="AU56" s="4" t="s">
        <v>318</v>
      </c>
      <c r="AV56" s="4" t="s">
        <v>376</v>
      </c>
      <c r="AW56" s="6">
        <v>1836.6000000000004</v>
      </c>
      <c r="AX56" s="4" t="s">
        <v>315</v>
      </c>
      <c r="AY56" s="4" t="s">
        <v>378</v>
      </c>
      <c r="AZ56" s="6">
        <v>81909.240000000005</v>
      </c>
      <c r="BA56" s="4" t="s">
        <v>319</v>
      </c>
      <c r="BB56" s="4" t="s">
        <v>376</v>
      </c>
      <c r="BC56" s="6">
        <v>71360.91</v>
      </c>
      <c r="BD56" s="4" t="s">
        <v>638</v>
      </c>
      <c r="BE56" s="4" t="s">
        <v>376</v>
      </c>
      <c r="BF56" s="30">
        <f t="shared" si="2"/>
        <v>700280.53999999992</v>
      </c>
    </row>
    <row r="57" spans="1:58" ht="15" customHeight="1" x14ac:dyDescent="0.25">
      <c r="A57" s="26">
        <v>55</v>
      </c>
      <c r="B57" s="27" t="s">
        <v>873</v>
      </c>
      <c r="C57" s="27" t="s">
        <v>874</v>
      </c>
      <c r="D57" s="4" t="s">
        <v>238</v>
      </c>
      <c r="E57" s="1">
        <v>43466</v>
      </c>
      <c r="F57" s="4" t="s">
        <v>31</v>
      </c>
      <c r="G57" s="6">
        <v>196171.94</v>
      </c>
      <c r="H57" s="4" t="s">
        <v>315</v>
      </c>
      <c r="I57" s="4" t="s">
        <v>376</v>
      </c>
      <c r="J57" s="6">
        <v>71335.220000000016</v>
      </c>
      <c r="K57" s="4" t="s">
        <v>316</v>
      </c>
      <c r="L57" s="65" t="s">
        <v>1042</v>
      </c>
      <c r="M57" s="6">
        <v>15300.99</v>
      </c>
      <c r="N57" s="4" t="s">
        <v>315</v>
      </c>
      <c r="O57" s="4" t="s">
        <v>373</v>
      </c>
      <c r="P57" s="6">
        <v>18644.5</v>
      </c>
      <c r="Q57" s="4" t="s">
        <v>317</v>
      </c>
      <c r="R57" s="4" t="s">
        <v>376</v>
      </c>
      <c r="S57" s="6">
        <v>112203.55599999997</v>
      </c>
      <c r="T57" s="4" t="s">
        <v>315</v>
      </c>
      <c r="U57" s="4" t="s">
        <v>376</v>
      </c>
      <c r="V57" s="6">
        <v>0</v>
      </c>
      <c r="W57" s="4" t="s">
        <v>315</v>
      </c>
      <c r="X57" s="4"/>
      <c r="Y57" s="6">
        <v>0</v>
      </c>
      <c r="Z57" s="4" t="s">
        <v>315</v>
      </c>
      <c r="AA57" s="4"/>
      <c r="AB57" s="6">
        <v>1215.96</v>
      </c>
      <c r="AC57" s="4" t="s">
        <v>315</v>
      </c>
      <c r="AD57" s="4" t="s">
        <v>376</v>
      </c>
      <c r="AE57" s="6">
        <v>0</v>
      </c>
      <c r="AF57" s="4" t="s">
        <v>315</v>
      </c>
      <c r="AG57" s="4"/>
      <c r="AH57" s="6">
        <v>38099.46</v>
      </c>
      <c r="AI57" s="4" t="s">
        <v>315</v>
      </c>
      <c r="AJ57" s="4" t="s">
        <v>374</v>
      </c>
      <c r="AK57" s="6">
        <v>45395.119999999995</v>
      </c>
      <c r="AL57" s="4" t="s">
        <v>315</v>
      </c>
      <c r="AM57" s="4" t="s">
        <v>377</v>
      </c>
      <c r="AN57" s="6">
        <v>7295.7000000000007</v>
      </c>
      <c r="AO57" s="4" t="s">
        <v>317</v>
      </c>
      <c r="AP57" s="4" t="s">
        <v>375</v>
      </c>
      <c r="AQ57" s="6">
        <v>121641.66000000002</v>
      </c>
      <c r="AR57" s="4" t="s">
        <v>316</v>
      </c>
      <c r="AS57" s="65" t="s">
        <v>1042</v>
      </c>
      <c r="AT57" s="6">
        <v>5066.5499999999993</v>
      </c>
      <c r="AU57" s="4" t="s">
        <v>318</v>
      </c>
      <c r="AV57" s="4" t="s">
        <v>376</v>
      </c>
      <c r="AW57" s="6">
        <v>2026.6000000000004</v>
      </c>
      <c r="AX57" s="4" t="s">
        <v>315</v>
      </c>
      <c r="AY57" s="4" t="s">
        <v>378</v>
      </c>
      <c r="AZ57" s="6">
        <v>90385.040000000008</v>
      </c>
      <c r="BA57" s="4" t="s">
        <v>319</v>
      </c>
      <c r="BB57" s="4" t="s">
        <v>376</v>
      </c>
      <c r="BC57" s="6">
        <v>52193.4</v>
      </c>
      <c r="BD57" s="4" t="s">
        <v>638</v>
      </c>
      <c r="BE57" s="4" t="s">
        <v>376</v>
      </c>
      <c r="BF57" s="30">
        <f t="shared" ref="BF57:BF80" si="4">G57+J57+M57+P57+S57+V57+Y57+AB57+AE57+AH57+AK57+AN57+AQ57+AT57+AW57+AZ57+BC57</f>
        <v>776975.69600000011</v>
      </c>
    </row>
    <row r="58" spans="1:58" ht="15" customHeight="1" x14ac:dyDescent="0.25">
      <c r="A58" s="26">
        <v>56</v>
      </c>
      <c r="B58" s="27" t="s">
        <v>878</v>
      </c>
      <c r="C58" s="27" t="s">
        <v>879</v>
      </c>
      <c r="D58" s="4" t="s">
        <v>238</v>
      </c>
      <c r="E58" s="1">
        <v>43466</v>
      </c>
      <c r="F58" s="4" t="s">
        <v>31</v>
      </c>
      <c r="G58" s="6">
        <v>176958.45</v>
      </c>
      <c r="H58" s="4" t="s">
        <v>315</v>
      </c>
      <c r="I58" s="4" t="s">
        <v>376</v>
      </c>
      <c r="J58" s="6">
        <v>58882.439999999988</v>
      </c>
      <c r="K58" s="4" t="s">
        <v>316</v>
      </c>
      <c r="L58" s="65" t="s">
        <v>1042</v>
      </c>
      <c r="M58" s="6">
        <v>13803.720000000001</v>
      </c>
      <c r="N58" s="4" t="s">
        <v>315</v>
      </c>
      <c r="O58" s="4" t="s">
        <v>373</v>
      </c>
      <c r="P58" s="6">
        <v>16818.329999999998</v>
      </c>
      <c r="Q58" s="4" t="s">
        <v>317</v>
      </c>
      <c r="R58" s="4" t="s">
        <v>376</v>
      </c>
      <c r="S58" s="6">
        <v>97022.22</v>
      </c>
      <c r="T58" s="4" t="s">
        <v>315</v>
      </c>
      <c r="U58" s="4" t="s">
        <v>376</v>
      </c>
      <c r="V58" s="6">
        <v>0</v>
      </c>
      <c r="W58" s="4" t="s">
        <v>315</v>
      </c>
      <c r="X58" s="4"/>
      <c r="Y58" s="6">
        <v>0</v>
      </c>
      <c r="Z58" s="4" t="s">
        <v>315</v>
      </c>
      <c r="AA58" s="4"/>
      <c r="AB58" s="6">
        <v>1096.8299999999997</v>
      </c>
      <c r="AC58" s="4" t="s">
        <v>315</v>
      </c>
      <c r="AD58" s="4" t="s">
        <v>376</v>
      </c>
      <c r="AE58" s="6">
        <v>0</v>
      </c>
      <c r="AF58" s="4" t="s">
        <v>315</v>
      </c>
      <c r="AG58" s="4"/>
      <c r="AH58" s="6">
        <v>34043.590000000004</v>
      </c>
      <c r="AI58" s="4" t="s">
        <v>315</v>
      </c>
      <c r="AJ58" s="4" t="s">
        <v>374</v>
      </c>
      <c r="AK58" s="6">
        <v>40949.040000000001</v>
      </c>
      <c r="AL58" s="4" t="s">
        <v>315</v>
      </c>
      <c r="AM58" s="4" t="s">
        <v>377</v>
      </c>
      <c r="AN58" s="6">
        <v>6581.07</v>
      </c>
      <c r="AO58" s="4" t="s">
        <v>317</v>
      </c>
      <c r="AP58" s="4" t="s">
        <v>375</v>
      </c>
      <c r="AQ58" s="6">
        <v>108731.79000000001</v>
      </c>
      <c r="AR58" s="4" t="s">
        <v>316</v>
      </c>
      <c r="AS58" s="65" t="s">
        <v>1042</v>
      </c>
      <c r="AT58" s="6">
        <v>4570.7699999999995</v>
      </c>
      <c r="AU58" s="4" t="s">
        <v>318</v>
      </c>
      <c r="AV58" s="4" t="s">
        <v>376</v>
      </c>
      <c r="AW58" s="6">
        <v>1828.05</v>
      </c>
      <c r="AX58" s="4" t="s">
        <v>315</v>
      </c>
      <c r="AY58" s="4" t="s">
        <v>378</v>
      </c>
      <c r="AZ58" s="6">
        <v>81532.530000000013</v>
      </c>
      <c r="BA58" s="4" t="s">
        <v>319</v>
      </c>
      <c r="BB58" s="4" t="s">
        <v>376</v>
      </c>
      <c r="BC58" s="6">
        <v>37148.423999999999</v>
      </c>
      <c r="BD58" s="4" t="s">
        <v>638</v>
      </c>
      <c r="BE58" s="4" t="s">
        <v>376</v>
      </c>
      <c r="BF58" s="30">
        <f t="shared" si="4"/>
        <v>679967.25400000019</v>
      </c>
    </row>
    <row r="59" spans="1:58" ht="15" customHeight="1" x14ac:dyDescent="0.25">
      <c r="A59" s="26">
        <v>57</v>
      </c>
      <c r="B59" s="27" t="s">
        <v>882</v>
      </c>
      <c r="C59" s="27" t="s">
        <v>883</v>
      </c>
      <c r="D59" s="4" t="s">
        <v>238</v>
      </c>
      <c r="E59" s="1">
        <v>43466</v>
      </c>
      <c r="F59" s="4" t="s">
        <v>31</v>
      </c>
      <c r="G59" s="6">
        <v>59760.239999999991</v>
      </c>
      <c r="H59" s="4" t="s">
        <v>315</v>
      </c>
      <c r="I59" s="4" t="s">
        <v>376</v>
      </c>
      <c r="J59" s="6">
        <v>21731.040000000001</v>
      </c>
      <c r="K59" s="4" t="s">
        <v>316</v>
      </c>
      <c r="L59" s="65" t="s">
        <v>1042</v>
      </c>
      <c r="M59" s="6">
        <v>4661.04</v>
      </c>
      <c r="N59" s="4" t="s">
        <v>315</v>
      </c>
      <c r="O59" s="4" t="s">
        <v>373</v>
      </c>
      <c r="P59" s="6">
        <v>5679.7199999999993</v>
      </c>
      <c r="Q59" s="4" t="s">
        <v>317</v>
      </c>
      <c r="R59" s="4" t="s">
        <v>376</v>
      </c>
      <c r="S59" s="6">
        <v>35806.80000000001</v>
      </c>
      <c r="T59" s="4" t="s">
        <v>315</v>
      </c>
      <c r="U59" s="4" t="s">
        <v>376</v>
      </c>
      <c r="V59" s="6">
        <v>0</v>
      </c>
      <c r="W59" s="4" t="s">
        <v>315</v>
      </c>
      <c r="X59" s="4"/>
      <c r="Y59" s="6">
        <v>0</v>
      </c>
      <c r="Z59" s="4" t="s">
        <v>315</v>
      </c>
      <c r="AA59" s="4"/>
      <c r="AB59" s="6">
        <v>370.44</v>
      </c>
      <c r="AC59" s="4" t="s">
        <v>315</v>
      </c>
      <c r="AD59" s="4" t="s">
        <v>376</v>
      </c>
      <c r="AE59" s="6">
        <v>0</v>
      </c>
      <c r="AF59" s="4" t="s">
        <v>315</v>
      </c>
      <c r="AG59" s="4"/>
      <c r="AH59" s="6">
        <v>11606.280000000004</v>
      </c>
      <c r="AI59" s="4" t="s">
        <v>315</v>
      </c>
      <c r="AJ59" s="4" t="s">
        <v>374</v>
      </c>
      <c r="AK59" s="6">
        <v>13828.799999999997</v>
      </c>
      <c r="AL59" s="4" t="s">
        <v>315</v>
      </c>
      <c r="AM59" s="4" t="s">
        <v>377</v>
      </c>
      <c r="AN59" s="6">
        <v>2222.52</v>
      </c>
      <c r="AO59" s="4" t="s">
        <v>317</v>
      </c>
      <c r="AP59" s="4" t="s">
        <v>375</v>
      </c>
      <c r="AQ59" s="6">
        <v>40128.240000000005</v>
      </c>
      <c r="AR59" s="4" t="s">
        <v>316</v>
      </c>
      <c r="AS59" s="4" t="s">
        <v>376</v>
      </c>
      <c r="AT59" s="6">
        <v>1543.41</v>
      </c>
      <c r="AU59" s="4" t="s">
        <v>318</v>
      </c>
      <c r="AV59" s="4" t="s">
        <v>376</v>
      </c>
      <c r="AW59" s="6">
        <v>617.40000000000009</v>
      </c>
      <c r="AX59" s="4" t="s">
        <v>315</v>
      </c>
      <c r="AY59" s="4" t="s">
        <v>378</v>
      </c>
      <c r="AZ59" s="6">
        <v>27534.12000000001</v>
      </c>
      <c r="BA59" s="4" t="s">
        <v>319</v>
      </c>
      <c r="BB59" s="4" t="s">
        <v>376</v>
      </c>
      <c r="BC59" s="6">
        <v>7223.159999999998</v>
      </c>
      <c r="BD59" s="4" t="s">
        <v>638</v>
      </c>
      <c r="BE59" s="4" t="s">
        <v>376</v>
      </c>
      <c r="BF59" s="30">
        <f t="shared" si="4"/>
        <v>232713.21</v>
      </c>
    </row>
    <row r="60" spans="1:58" ht="15" customHeight="1" x14ac:dyDescent="0.25">
      <c r="A60" s="26">
        <v>58</v>
      </c>
      <c r="B60" s="27" t="s">
        <v>887</v>
      </c>
      <c r="C60" s="27" t="s">
        <v>888</v>
      </c>
      <c r="D60" s="4" t="s">
        <v>238</v>
      </c>
      <c r="E60" s="1">
        <v>43466</v>
      </c>
      <c r="F60" s="4" t="s">
        <v>31</v>
      </c>
      <c r="G60" s="6">
        <v>30329.279999999995</v>
      </c>
      <c r="H60" s="4" t="s">
        <v>315</v>
      </c>
      <c r="I60" s="4" t="s">
        <v>376</v>
      </c>
      <c r="J60" s="6">
        <v>11028.84</v>
      </c>
      <c r="K60" s="4" t="s">
        <v>316</v>
      </c>
      <c r="L60" s="65" t="s">
        <v>1042</v>
      </c>
      <c r="M60" s="6">
        <v>2365.56</v>
      </c>
      <c r="N60" s="4" t="s">
        <v>315</v>
      </c>
      <c r="O60" s="4" t="s">
        <v>373</v>
      </c>
      <c r="P60" s="6">
        <v>2882.5199999999995</v>
      </c>
      <c r="Q60" s="4" t="s">
        <v>317</v>
      </c>
      <c r="R60" s="4" t="s">
        <v>376</v>
      </c>
      <c r="S60" s="6">
        <v>18172.560000000005</v>
      </c>
      <c r="T60" s="4" t="s">
        <v>315</v>
      </c>
      <c r="U60" s="4" t="s">
        <v>376</v>
      </c>
      <c r="V60" s="6">
        <v>0</v>
      </c>
      <c r="W60" s="4" t="s">
        <v>315</v>
      </c>
      <c r="X60" s="4"/>
      <c r="Y60" s="6">
        <v>0</v>
      </c>
      <c r="Z60" s="4" t="s">
        <v>315</v>
      </c>
      <c r="AA60" s="4"/>
      <c r="AB60" s="6">
        <v>188.03999999999996</v>
      </c>
      <c r="AC60" s="4" t="s">
        <v>315</v>
      </c>
      <c r="AD60" s="4" t="s">
        <v>376</v>
      </c>
      <c r="AE60" s="6">
        <v>0</v>
      </c>
      <c r="AF60" s="4" t="s">
        <v>315</v>
      </c>
      <c r="AG60" s="4"/>
      <c r="AH60" s="6">
        <v>5890.44</v>
      </c>
      <c r="AI60" s="4" t="s">
        <v>315</v>
      </c>
      <c r="AJ60" s="4" t="s">
        <v>374</v>
      </c>
      <c r="AK60" s="6">
        <v>7018.3199999999988</v>
      </c>
      <c r="AL60" s="4" t="s">
        <v>315</v>
      </c>
      <c r="AM60" s="4" t="s">
        <v>377</v>
      </c>
      <c r="AN60" s="6">
        <v>1128</v>
      </c>
      <c r="AO60" s="4" t="s">
        <v>317</v>
      </c>
      <c r="AP60" s="4" t="s">
        <v>375</v>
      </c>
      <c r="AQ60" s="6">
        <v>20365.920000000002</v>
      </c>
      <c r="AR60" s="4" t="s">
        <v>316</v>
      </c>
      <c r="AS60" s="4" t="s">
        <v>376</v>
      </c>
      <c r="AT60" s="6">
        <v>783.30000000000007</v>
      </c>
      <c r="AU60" s="4" t="s">
        <v>318</v>
      </c>
      <c r="AV60" s="4" t="s">
        <v>376</v>
      </c>
      <c r="AW60" s="6">
        <v>313.32000000000011</v>
      </c>
      <c r="AX60" s="4" t="s">
        <v>315</v>
      </c>
      <c r="AY60" s="4" t="s">
        <v>378</v>
      </c>
      <c r="AZ60" s="6">
        <v>13974.12</v>
      </c>
      <c r="BA60" s="4" t="s">
        <v>319</v>
      </c>
      <c r="BB60" s="4" t="s">
        <v>376</v>
      </c>
      <c r="BC60" s="6">
        <v>5859.0300000000007</v>
      </c>
      <c r="BD60" s="4" t="s">
        <v>638</v>
      </c>
      <c r="BE60" s="4" t="s">
        <v>376</v>
      </c>
      <c r="BF60" s="30">
        <f t="shared" si="4"/>
        <v>120299.24999999999</v>
      </c>
    </row>
    <row r="61" spans="1:58" ht="15" customHeight="1" x14ac:dyDescent="0.25">
      <c r="A61" s="26">
        <v>59</v>
      </c>
      <c r="B61" s="27" t="s">
        <v>668</v>
      </c>
      <c r="C61" s="27" t="s">
        <v>588</v>
      </c>
      <c r="D61" s="4" t="s">
        <v>238</v>
      </c>
      <c r="E61" s="1">
        <v>43466</v>
      </c>
      <c r="F61" s="4" t="s">
        <v>31</v>
      </c>
      <c r="G61" s="6">
        <v>118314.84000000003</v>
      </c>
      <c r="H61" s="4" t="s">
        <v>315</v>
      </c>
      <c r="I61" s="4" t="s">
        <v>376</v>
      </c>
      <c r="J61" s="6">
        <v>43023.600000000006</v>
      </c>
      <c r="K61" s="4" t="s">
        <v>316</v>
      </c>
      <c r="L61" s="65" t="s">
        <v>1042</v>
      </c>
      <c r="M61" s="6">
        <v>9228.06</v>
      </c>
      <c r="N61" s="4" t="s">
        <v>315</v>
      </c>
      <c r="O61" s="4" t="s">
        <v>373</v>
      </c>
      <c r="P61" s="6">
        <v>11244.84</v>
      </c>
      <c r="Q61" s="4" t="s">
        <v>317</v>
      </c>
      <c r="R61" s="4" t="s">
        <v>376</v>
      </c>
      <c r="S61" s="6">
        <v>63313.079999999987</v>
      </c>
      <c r="T61" s="4" t="s">
        <v>315</v>
      </c>
      <c r="U61" s="4" t="s">
        <v>376</v>
      </c>
      <c r="V61" s="6">
        <v>21511.800000000003</v>
      </c>
      <c r="W61" s="4" t="s">
        <v>315</v>
      </c>
      <c r="X61" s="4"/>
      <c r="Y61" s="6">
        <v>0</v>
      </c>
      <c r="Z61" s="4" t="s">
        <v>315</v>
      </c>
      <c r="AA61" s="4"/>
      <c r="AB61" s="6">
        <v>733.32</v>
      </c>
      <c r="AC61" s="4" t="s">
        <v>315</v>
      </c>
      <c r="AD61" s="4" t="s">
        <v>376</v>
      </c>
      <c r="AE61" s="6">
        <v>0</v>
      </c>
      <c r="AF61" s="4" t="s">
        <v>315</v>
      </c>
      <c r="AG61" s="4"/>
      <c r="AH61" s="6">
        <v>22978.439999999991</v>
      </c>
      <c r="AI61" s="4" t="s">
        <v>315</v>
      </c>
      <c r="AJ61" s="4" t="s">
        <v>374</v>
      </c>
      <c r="AK61" s="6">
        <v>27378.599999999995</v>
      </c>
      <c r="AL61" s="4" t="s">
        <v>315</v>
      </c>
      <c r="AM61" s="4" t="s">
        <v>377</v>
      </c>
      <c r="AN61" s="6">
        <v>4400.1599999999989</v>
      </c>
      <c r="AO61" s="4" t="s">
        <v>317</v>
      </c>
      <c r="AP61" s="4" t="s">
        <v>375</v>
      </c>
      <c r="AQ61" s="6">
        <v>79446.84</v>
      </c>
      <c r="AR61" s="4" t="s">
        <v>316</v>
      </c>
      <c r="AS61" s="65" t="s">
        <v>1042</v>
      </c>
      <c r="AT61" s="6">
        <v>3055.6499999999996</v>
      </c>
      <c r="AU61" s="4" t="s">
        <v>318</v>
      </c>
      <c r="AV61" s="4" t="s">
        <v>376</v>
      </c>
      <c r="AW61" s="6">
        <v>1222.32</v>
      </c>
      <c r="AX61" s="4" t="s">
        <v>315</v>
      </c>
      <c r="AY61" s="4" t="s">
        <v>378</v>
      </c>
      <c r="AZ61" s="6">
        <v>58352.75999999998</v>
      </c>
      <c r="BA61" s="4" t="s">
        <v>319</v>
      </c>
      <c r="BB61" s="4" t="s">
        <v>376</v>
      </c>
      <c r="BC61" s="6">
        <v>14670.300000000001</v>
      </c>
      <c r="BD61" s="4" t="s">
        <v>638</v>
      </c>
      <c r="BE61" s="4" t="s">
        <v>376</v>
      </c>
      <c r="BF61" s="30">
        <f t="shared" si="4"/>
        <v>478874.60999999993</v>
      </c>
    </row>
    <row r="62" spans="1:58" ht="15" customHeight="1" x14ac:dyDescent="0.25">
      <c r="A62" s="26">
        <v>60</v>
      </c>
      <c r="B62" s="27" t="s">
        <v>892</v>
      </c>
      <c r="C62" s="27" t="s">
        <v>893</v>
      </c>
      <c r="D62" s="4" t="s">
        <v>238</v>
      </c>
      <c r="E62" s="1">
        <v>43466</v>
      </c>
      <c r="F62" s="4" t="s">
        <v>31</v>
      </c>
      <c r="G62" s="6">
        <v>57815.130000000005</v>
      </c>
      <c r="H62" s="4" t="s">
        <v>315</v>
      </c>
      <c r="I62" s="4" t="s">
        <v>376</v>
      </c>
      <c r="J62" s="6">
        <v>20557.110000000004</v>
      </c>
      <c r="K62" s="4" t="s">
        <v>316</v>
      </c>
      <c r="L62" s="65" t="s">
        <v>1042</v>
      </c>
      <c r="M62" s="6">
        <v>4370.1000000000004</v>
      </c>
      <c r="N62" s="4" t="s">
        <v>315</v>
      </c>
      <c r="O62" s="4" t="s">
        <v>373</v>
      </c>
      <c r="P62" s="6">
        <v>5516.2799999999988</v>
      </c>
      <c r="Q62" s="4" t="s">
        <v>317</v>
      </c>
      <c r="R62" s="4" t="s">
        <v>376</v>
      </c>
      <c r="S62" s="6">
        <v>34775.640000000007</v>
      </c>
      <c r="T62" s="4" t="s">
        <v>315</v>
      </c>
      <c r="U62" s="4" t="s">
        <v>376</v>
      </c>
      <c r="V62" s="6">
        <v>0</v>
      </c>
      <c r="W62" s="4" t="s">
        <v>315</v>
      </c>
      <c r="X62" s="4"/>
      <c r="Y62" s="6">
        <v>0</v>
      </c>
      <c r="Z62" s="4" t="s">
        <v>315</v>
      </c>
      <c r="AA62" s="4"/>
      <c r="AB62" s="6">
        <v>359.76000000000005</v>
      </c>
      <c r="AC62" s="4" t="s">
        <v>315</v>
      </c>
      <c r="AD62" s="4" t="s">
        <v>376</v>
      </c>
      <c r="AE62" s="6">
        <v>0</v>
      </c>
      <c r="AF62" s="4" t="s">
        <v>315</v>
      </c>
      <c r="AG62" s="4"/>
      <c r="AH62" s="6">
        <v>11272.079999999998</v>
      </c>
      <c r="AI62" s="4" t="s">
        <v>315</v>
      </c>
      <c r="AJ62" s="4" t="s">
        <v>374</v>
      </c>
      <c r="AK62" s="6">
        <v>13430.519999999997</v>
      </c>
      <c r="AL62" s="4" t="s">
        <v>315</v>
      </c>
      <c r="AM62" s="4" t="s">
        <v>377</v>
      </c>
      <c r="AN62" s="6">
        <v>2158.5600000000009</v>
      </c>
      <c r="AO62" s="4" t="s">
        <v>317</v>
      </c>
      <c r="AP62" s="4" t="s">
        <v>375</v>
      </c>
      <c r="AQ62" s="6">
        <v>38938.160000000003</v>
      </c>
      <c r="AR62" s="4" t="s">
        <v>316</v>
      </c>
      <c r="AS62" s="65" t="s">
        <v>1042</v>
      </c>
      <c r="AT62" s="6">
        <v>1447.0500000000002</v>
      </c>
      <c r="AU62" s="4" t="s">
        <v>318</v>
      </c>
      <c r="AV62" s="4" t="s">
        <v>376</v>
      </c>
      <c r="AW62" s="6">
        <v>599.64</v>
      </c>
      <c r="AX62" s="4" t="s">
        <v>315</v>
      </c>
      <c r="AY62" s="4" t="s">
        <v>378</v>
      </c>
      <c r="AZ62" s="6">
        <v>33041.279999999999</v>
      </c>
      <c r="BA62" s="4" t="s">
        <v>319</v>
      </c>
      <c r="BB62" s="4" t="s">
        <v>376</v>
      </c>
      <c r="BC62" s="6">
        <v>11979.33</v>
      </c>
      <c r="BD62" s="4" t="s">
        <v>638</v>
      </c>
      <c r="BE62" s="4" t="s">
        <v>376</v>
      </c>
      <c r="BF62" s="30">
        <f t="shared" si="4"/>
        <v>236260.63999999998</v>
      </c>
    </row>
    <row r="63" spans="1:58" ht="15" customHeight="1" x14ac:dyDescent="0.25">
      <c r="A63" s="26">
        <v>61</v>
      </c>
      <c r="B63" s="27" t="s">
        <v>669</v>
      </c>
      <c r="C63" s="27" t="s">
        <v>589</v>
      </c>
      <c r="D63" s="4" t="s">
        <v>238</v>
      </c>
      <c r="E63" s="1">
        <v>43466</v>
      </c>
      <c r="F63" s="4" t="s">
        <v>31</v>
      </c>
      <c r="G63" s="6">
        <v>139723.19999999998</v>
      </c>
      <c r="H63" s="4" t="s">
        <v>315</v>
      </c>
      <c r="I63" s="4" t="s">
        <v>376</v>
      </c>
      <c r="J63" s="6">
        <v>51231.900000000009</v>
      </c>
      <c r="K63" s="4" t="s">
        <v>316</v>
      </c>
      <c r="L63" s="65" t="s">
        <v>1042</v>
      </c>
      <c r="M63" s="6">
        <v>11132.01</v>
      </c>
      <c r="N63" s="4" t="s">
        <v>315</v>
      </c>
      <c r="O63" s="4" t="s">
        <v>373</v>
      </c>
      <c r="P63" s="6">
        <v>13390.200000000003</v>
      </c>
      <c r="Q63" s="4" t="s">
        <v>317</v>
      </c>
      <c r="R63" s="4" t="s">
        <v>376</v>
      </c>
      <c r="S63" s="6">
        <v>79758.600000000006</v>
      </c>
      <c r="T63" s="4" t="s">
        <v>315</v>
      </c>
      <c r="U63" s="4" t="s">
        <v>376</v>
      </c>
      <c r="V63" s="6">
        <v>0</v>
      </c>
      <c r="W63" s="4" t="s">
        <v>315</v>
      </c>
      <c r="X63" s="4"/>
      <c r="Y63" s="6">
        <v>0</v>
      </c>
      <c r="Z63" s="4" t="s">
        <v>315</v>
      </c>
      <c r="AA63" s="4"/>
      <c r="AB63" s="6">
        <v>873.23999999999967</v>
      </c>
      <c r="AC63" s="4" t="s">
        <v>315</v>
      </c>
      <c r="AD63" s="4" t="s">
        <v>376</v>
      </c>
      <c r="AE63" s="6">
        <v>0</v>
      </c>
      <c r="AF63" s="4" t="s">
        <v>315</v>
      </c>
      <c r="AG63" s="4"/>
      <c r="AH63" s="6">
        <v>27362.400000000005</v>
      </c>
      <c r="AI63" s="4" t="s">
        <v>315</v>
      </c>
      <c r="AJ63" s="4" t="s">
        <v>374</v>
      </c>
      <c r="AK63" s="6">
        <v>32602.079999999998</v>
      </c>
      <c r="AL63" s="4" t="s">
        <v>315</v>
      </c>
      <c r="AM63" s="4" t="s">
        <v>377</v>
      </c>
      <c r="AN63" s="6">
        <v>5239.62</v>
      </c>
      <c r="AO63" s="4" t="s">
        <v>317</v>
      </c>
      <c r="AP63" s="4" t="s">
        <v>375</v>
      </c>
      <c r="AQ63" s="6">
        <v>94604.160000000003</v>
      </c>
      <c r="AR63" s="4" t="s">
        <v>316</v>
      </c>
      <c r="AS63" s="65" t="s">
        <v>1042</v>
      </c>
      <c r="AT63" s="6">
        <v>3686.0999999999995</v>
      </c>
      <c r="AU63" s="4" t="s">
        <v>318</v>
      </c>
      <c r="AV63" s="4" t="s">
        <v>376</v>
      </c>
      <c r="AW63" s="6">
        <v>1455.5400000000002</v>
      </c>
      <c r="AX63" s="4" t="s">
        <v>315</v>
      </c>
      <c r="AY63" s="4" t="s">
        <v>378</v>
      </c>
      <c r="AZ63" s="6">
        <v>71153.039999999979</v>
      </c>
      <c r="BA63" s="4" t="s">
        <v>319</v>
      </c>
      <c r="BB63" s="4" t="s">
        <v>376</v>
      </c>
      <c r="BC63" s="6">
        <v>15005.359999999999</v>
      </c>
      <c r="BD63" s="4" t="s">
        <v>638</v>
      </c>
      <c r="BE63" s="4" t="s">
        <v>376</v>
      </c>
      <c r="BF63" s="30">
        <f t="shared" si="4"/>
        <v>547217.44999999995</v>
      </c>
    </row>
    <row r="64" spans="1:58" ht="15" customHeight="1" x14ac:dyDescent="0.25">
      <c r="A64" s="26">
        <v>62</v>
      </c>
      <c r="B64" s="27" t="s">
        <v>670</v>
      </c>
      <c r="C64" s="27" t="s">
        <v>590</v>
      </c>
      <c r="D64" s="4" t="s">
        <v>238</v>
      </c>
      <c r="E64" s="1">
        <v>43466</v>
      </c>
      <c r="F64" s="4" t="s">
        <v>31</v>
      </c>
      <c r="G64" s="6">
        <v>127715.22</v>
      </c>
      <c r="H64" s="4" t="s">
        <v>315</v>
      </c>
      <c r="I64" s="4" t="s">
        <v>376</v>
      </c>
      <c r="J64" s="6">
        <v>46441.95</v>
      </c>
      <c r="K64" s="4" t="s">
        <v>316</v>
      </c>
      <c r="L64" s="65" t="s">
        <v>1042</v>
      </c>
      <c r="M64" s="6">
        <v>9963.3000000000011</v>
      </c>
      <c r="N64" s="4" t="s">
        <v>315</v>
      </c>
      <c r="O64" s="4" t="s">
        <v>373</v>
      </c>
      <c r="P64" s="6">
        <v>12138.36</v>
      </c>
      <c r="Q64" s="4" t="s">
        <v>317</v>
      </c>
      <c r="R64" s="4" t="s">
        <v>376</v>
      </c>
      <c r="S64" s="6">
        <v>76523.460000000006</v>
      </c>
      <c r="T64" s="4" t="s">
        <v>315</v>
      </c>
      <c r="U64" s="4" t="s">
        <v>376</v>
      </c>
      <c r="V64" s="6">
        <v>0</v>
      </c>
      <c r="W64" s="4" t="s">
        <v>315</v>
      </c>
      <c r="X64" s="4"/>
      <c r="Y64" s="6">
        <v>0</v>
      </c>
      <c r="Z64" s="4" t="s">
        <v>315</v>
      </c>
      <c r="AA64" s="4"/>
      <c r="AB64" s="6">
        <v>791.7</v>
      </c>
      <c r="AC64" s="4" t="s">
        <v>315</v>
      </c>
      <c r="AD64" s="4" t="s">
        <v>376</v>
      </c>
      <c r="AE64" s="6">
        <v>0</v>
      </c>
      <c r="AF64" s="4" t="s">
        <v>315</v>
      </c>
      <c r="AG64" s="4"/>
      <c r="AH64" s="6">
        <v>24804.150000000005</v>
      </c>
      <c r="AI64" s="4" t="s">
        <v>315</v>
      </c>
      <c r="AJ64" s="4" t="s">
        <v>374</v>
      </c>
      <c r="AK64" s="6">
        <v>29553.93</v>
      </c>
      <c r="AL64" s="4" t="s">
        <v>315</v>
      </c>
      <c r="AM64" s="4" t="s">
        <v>377</v>
      </c>
      <c r="AN64" s="6">
        <v>4749.6899999999996</v>
      </c>
      <c r="AO64" s="4" t="s">
        <v>317</v>
      </c>
      <c r="AP64" s="4" t="s">
        <v>375</v>
      </c>
      <c r="AQ64" s="6">
        <v>85759.079999999987</v>
      </c>
      <c r="AR64" s="4" t="s">
        <v>316</v>
      </c>
      <c r="AS64" s="65" t="s">
        <v>1042</v>
      </c>
      <c r="AT64" s="6">
        <v>3299.1000000000004</v>
      </c>
      <c r="AU64" s="4" t="s">
        <v>318</v>
      </c>
      <c r="AV64" s="4" t="s">
        <v>376</v>
      </c>
      <c r="AW64" s="6">
        <v>1319.4900000000002</v>
      </c>
      <c r="AX64" s="4" t="s">
        <v>315</v>
      </c>
      <c r="AY64" s="4" t="s">
        <v>378</v>
      </c>
      <c r="AZ64" s="6">
        <v>133483.97999999998</v>
      </c>
      <c r="BA64" s="4" t="s">
        <v>319</v>
      </c>
      <c r="BB64" s="4" t="s">
        <v>376</v>
      </c>
      <c r="BC64" s="6">
        <v>28222.65</v>
      </c>
      <c r="BD64" s="4" t="s">
        <v>638</v>
      </c>
      <c r="BE64" s="4" t="s">
        <v>376</v>
      </c>
      <c r="BF64" s="30">
        <f t="shared" si="4"/>
        <v>584766.05999999994</v>
      </c>
    </row>
    <row r="65" spans="1:58" ht="15" customHeight="1" x14ac:dyDescent="0.25">
      <c r="A65" s="26">
        <v>63</v>
      </c>
      <c r="B65" s="27" t="s">
        <v>671</v>
      </c>
      <c r="C65" s="27" t="s">
        <v>598</v>
      </c>
      <c r="D65" s="4" t="s">
        <v>238</v>
      </c>
      <c r="E65" s="1">
        <v>43466</v>
      </c>
      <c r="F65" s="4" t="s">
        <v>31</v>
      </c>
      <c r="G65" s="6">
        <v>87555.719999999987</v>
      </c>
      <c r="H65" s="4" t="s">
        <v>315</v>
      </c>
      <c r="I65" s="4" t="s">
        <v>376</v>
      </c>
      <c r="J65" s="6">
        <v>31838.519999999997</v>
      </c>
      <c r="K65" s="4" t="s">
        <v>316</v>
      </c>
      <c r="L65" s="65" t="s">
        <v>1042</v>
      </c>
      <c r="M65" s="6">
        <v>6828.99</v>
      </c>
      <c r="N65" s="4" t="s">
        <v>315</v>
      </c>
      <c r="O65" s="4" t="s">
        <v>373</v>
      </c>
      <c r="P65" s="6">
        <v>8321.52</v>
      </c>
      <c r="Q65" s="4" t="s">
        <v>317</v>
      </c>
      <c r="R65" s="4" t="s">
        <v>376</v>
      </c>
      <c r="S65" s="6">
        <v>52461</v>
      </c>
      <c r="T65" s="4" t="s">
        <v>315</v>
      </c>
      <c r="U65" s="4" t="s">
        <v>376</v>
      </c>
      <c r="V65" s="6">
        <v>0</v>
      </c>
      <c r="W65" s="4" t="s">
        <v>315</v>
      </c>
      <c r="X65" s="4"/>
      <c r="Y65" s="6">
        <v>0</v>
      </c>
      <c r="Z65" s="4" t="s">
        <v>315</v>
      </c>
      <c r="AA65" s="4"/>
      <c r="AB65" s="6">
        <v>542.7600000000001</v>
      </c>
      <c r="AC65" s="4" t="s">
        <v>315</v>
      </c>
      <c r="AD65" s="4" t="s">
        <v>376</v>
      </c>
      <c r="AE65" s="6">
        <v>0</v>
      </c>
      <c r="AF65" s="4" t="s">
        <v>315</v>
      </c>
      <c r="AG65" s="4"/>
      <c r="AH65" s="6">
        <v>17004.599999999995</v>
      </c>
      <c r="AI65" s="4" t="s">
        <v>315</v>
      </c>
      <c r="AJ65" s="4" t="s">
        <v>374</v>
      </c>
      <c r="AK65" s="6">
        <v>20260.800000000003</v>
      </c>
      <c r="AL65" s="4" t="s">
        <v>315</v>
      </c>
      <c r="AM65" s="4" t="s">
        <v>377</v>
      </c>
      <c r="AN65" s="6">
        <v>3256.1999999999994</v>
      </c>
      <c r="AO65" s="4" t="s">
        <v>317</v>
      </c>
      <c r="AP65" s="4" t="s">
        <v>375</v>
      </c>
      <c r="AQ65" s="6">
        <v>58792.55999999999</v>
      </c>
      <c r="AR65" s="4" t="s">
        <v>316</v>
      </c>
      <c r="AS65" s="4" t="s">
        <v>376</v>
      </c>
      <c r="AT65" s="6">
        <v>2261.25</v>
      </c>
      <c r="AU65" s="4" t="s">
        <v>318</v>
      </c>
      <c r="AV65" s="4" t="s">
        <v>376</v>
      </c>
      <c r="AW65" s="6">
        <v>904.56</v>
      </c>
      <c r="AX65" s="4" t="s">
        <v>315</v>
      </c>
      <c r="AY65" s="4" t="s">
        <v>378</v>
      </c>
      <c r="AZ65" s="6">
        <v>40340.760000000009</v>
      </c>
      <c r="BA65" s="4" t="s">
        <v>319</v>
      </c>
      <c r="BB65" s="4" t="s">
        <v>376</v>
      </c>
      <c r="BC65" s="6">
        <v>37944.149999999994</v>
      </c>
      <c r="BD65" s="4" t="s">
        <v>638</v>
      </c>
      <c r="BE65" s="4" t="s">
        <v>376</v>
      </c>
      <c r="BF65" s="30">
        <f t="shared" si="4"/>
        <v>368313.39</v>
      </c>
    </row>
    <row r="66" spans="1:58" ht="15" customHeight="1" x14ac:dyDescent="0.25">
      <c r="A66" s="26">
        <v>64</v>
      </c>
      <c r="B66" s="27" t="s">
        <v>672</v>
      </c>
      <c r="C66" s="27" t="s">
        <v>599</v>
      </c>
      <c r="D66" s="4" t="s">
        <v>238</v>
      </c>
      <c r="E66" s="1">
        <v>43466</v>
      </c>
      <c r="F66" s="4" t="s">
        <v>31</v>
      </c>
      <c r="G66" s="6">
        <v>54409.440000000002</v>
      </c>
      <c r="H66" s="4" t="s">
        <v>315</v>
      </c>
      <c r="I66" s="4" t="s">
        <v>376</v>
      </c>
      <c r="J66" s="6">
        <v>19785.240000000002</v>
      </c>
      <c r="K66" s="4" t="s">
        <v>316</v>
      </c>
      <c r="L66" s="65" t="s">
        <v>1042</v>
      </c>
      <c r="M66" s="6">
        <v>4243.71</v>
      </c>
      <c r="N66" s="4" t="s">
        <v>315</v>
      </c>
      <c r="O66" s="4" t="s">
        <v>373</v>
      </c>
      <c r="P66" s="6">
        <v>5171.1600000000008</v>
      </c>
      <c r="Q66" s="4" t="s">
        <v>317</v>
      </c>
      <c r="R66" s="4" t="s">
        <v>376</v>
      </c>
      <c r="S66" s="6">
        <v>32600.640000000003</v>
      </c>
      <c r="T66" s="4" t="s">
        <v>315</v>
      </c>
      <c r="U66" s="4" t="s">
        <v>376</v>
      </c>
      <c r="V66" s="6">
        <v>0</v>
      </c>
      <c r="W66" s="4" t="s">
        <v>315</v>
      </c>
      <c r="X66" s="4"/>
      <c r="Y66" s="6">
        <v>0</v>
      </c>
      <c r="Z66" s="4" t="s">
        <v>315</v>
      </c>
      <c r="AA66" s="4"/>
      <c r="AB66" s="6">
        <v>337.20000000000005</v>
      </c>
      <c r="AC66" s="4" t="s">
        <v>315</v>
      </c>
      <c r="AD66" s="4" t="s">
        <v>376</v>
      </c>
      <c r="AE66" s="6">
        <v>0</v>
      </c>
      <c r="AF66" s="4" t="s">
        <v>315</v>
      </c>
      <c r="AG66" s="4"/>
      <c r="AH66" s="6">
        <v>10567.08</v>
      </c>
      <c r="AI66" s="4" t="s">
        <v>315</v>
      </c>
      <c r="AJ66" s="4" t="s">
        <v>374</v>
      </c>
      <c r="AK66" s="6">
        <v>12590.639999999998</v>
      </c>
      <c r="AL66" s="4" t="s">
        <v>315</v>
      </c>
      <c r="AM66" s="4" t="s">
        <v>377</v>
      </c>
      <c r="AN66" s="6">
        <v>2023.4399999999996</v>
      </c>
      <c r="AO66" s="4" t="s">
        <v>317</v>
      </c>
      <c r="AP66" s="4" t="s">
        <v>375</v>
      </c>
      <c r="AQ66" s="6">
        <v>36535.079999999994</v>
      </c>
      <c r="AR66" s="4" t="s">
        <v>316</v>
      </c>
      <c r="AS66" s="4" t="s">
        <v>376</v>
      </c>
      <c r="AT66" s="6">
        <v>1405.1999999999998</v>
      </c>
      <c r="AU66" s="4" t="s">
        <v>318</v>
      </c>
      <c r="AV66" s="4" t="s">
        <v>376</v>
      </c>
      <c r="AW66" s="6">
        <v>562.08000000000015</v>
      </c>
      <c r="AX66" s="4" t="s">
        <v>315</v>
      </c>
      <c r="AY66" s="4" t="s">
        <v>378</v>
      </c>
      <c r="AZ66" s="6">
        <v>25068.720000000005</v>
      </c>
      <c r="BA66" s="4" t="s">
        <v>319</v>
      </c>
      <c r="BB66" s="4" t="s">
        <v>376</v>
      </c>
      <c r="BC66" s="6">
        <v>6576.48</v>
      </c>
      <c r="BD66" s="4" t="s">
        <v>638</v>
      </c>
      <c r="BE66" s="4" t="s">
        <v>376</v>
      </c>
      <c r="BF66" s="30">
        <f t="shared" si="4"/>
        <v>211876.11000000002</v>
      </c>
    </row>
    <row r="67" spans="1:58" ht="15" customHeight="1" x14ac:dyDescent="0.25">
      <c r="A67" s="26">
        <v>65</v>
      </c>
      <c r="B67" s="27" t="s">
        <v>673</v>
      </c>
      <c r="C67" s="27" t="s">
        <v>600</v>
      </c>
      <c r="D67" s="4" t="s">
        <v>238</v>
      </c>
      <c r="E67" s="1">
        <v>43466</v>
      </c>
      <c r="F67" s="4" t="s">
        <v>31</v>
      </c>
      <c r="G67" s="6">
        <v>54287.400000000009</v>
      </c>
      <c r="H67" s="4" t="s">
        <v>315</v>
      </c>
      <c r="I67" s="4" t="s">
        <v>376</v>
      </c>
      <c r="J67" s="6">
        <v>19740.839999999997</v>
      </c>
      <c r="K67" s="4" t="s">
        <v>316</v>
      </c>
      <c r="L67" s="65" t="s">
        <v>1042</v>
      </c>
      <c r="M67" s="6">
        <v>4234.2000000000007</v>
      </c>
      <c r="N67" s="4" t="s">
        <v>315</v>
      </c>
      <c r="O67" s="4" t="s">
        <v>373</v>
      </c>
      <c r="P67" s="6">
        <v>5159.6400000000003</v>
      </c>
      <c r="Q67" s="4" t="s">
        <v>317</v>
      </c>
      <c r="R67" s="4" t="s">
        <v>376</v>
      </c>
      <c r="S67" s="6">
        <v>32527.560000000009</v>
      </c>
      <c r="T67" s="4" t="s">
        <v>315</v>
      </c>
      <c r="U67" s="4" t="s">
        <v>376</v>
      </c>
      <c r="V67" s="6">
        <v>0</v>
      </c>
      <c r="W67" s="4" t="s">
        <v>315</v>
      </c>
      <c r="X67" s="4"/>
      <c r="Y67" s="6">
        <v>0</v>
      </c>
      <c r="Z67" s="4" t="s">
        <v>315</v>
      </c>
      <c r="AA67" s="4"/>
      <c r="AB67" s="6">
        <v>336.48</v>
      </c>
      <c r="AC67" s="4" t="s">
        <v>315</v>
      </c>
      <c r="AD67" s="4" t="s">
        <v>376</v>
      </c>
      <c r="AE67" s="6">
        <v>0</v>
      </c>
      <c r="AF67" s="4" t="s">
        <v>315</v>
      </c>
      <c r="AG67" s="4"/>
      <c r="AH67" s="6">
        <v>10543.440000000002</v>
      </c>
      <c r="AI67" s="4" t="s">
        <v>315</v>
      </c>
      <c r="AJ67" s="4" t="s">
        <v>374</v>
      </c>
      <c r="AK67" s="6">
        <v>12562.320000000002</v>
      </c>
      <c r="AL67" s="4" t="s">
        <v>315</v>
      </c>
      <c r="AM67" s="4" t="s">
        <v>377</v>
      </c>
      <c r="AN67" s="6">
        <v>2019</v>
      </c>
      <c r="AO67" s="4" t="s">
        <v>317</v>
      </c>
      <c r="AP67" s="4" t="s">
        <v>375</v>
      </c>
      <c r="AQ67" s="6">
        <v>36453.360000000001</v>
      </c>
      <c r="AR67" s="4" t="s">
        <v>316</v>
      </c>
      <c r="AS67" s="4" t="s">
        <v>376</v>
      </c>
      <c r="AT67" s="6">
        <v>1402.0500000000002</v>
      </c>
      <c r="AU67" s="4" t="s">
        <v>318</v>
      </c>
      <c r="AV67" s="4" t="s">
        <v>376</v>
      </c>
      <c r="AW67" s="6">
        <v>560.88</v>
      </c>
      <c r="AX67" s="4" t="s">
        <v>315</v>
      </c>
      <c r="AY67" s="4" t="s">
        <v>378</v>
      </c>
      <c r="AZ67" s="6">
        <v>25012.560000000009</v>
      </c>
      <c r="BA67" s="4" t="s">
        <v>319</v>
      </c>
      <c r="BB67" s="4" t="s">
        <v>376</v>
      </c>
      <c r="BC67" s="6">
        <v>6561.7199999999993</v>
      </c>
      <c r="BD67" s="4" t="s">
        <v>638</v>
      </c>
      <c r="BE67" s="4" t="s">
        <v>376</v>
      </c>
      <c r="BF67" s="30">
        <f t="shared" si="4"/>
        <v>211401.44999999998</v>
      </c>
    </row>
    <row r="68" spans="1:58" ht="15" customHeight="1" x14ac:dyDescent="0.25">
      <c r="A68" s="26">
        <v>66</v>
      </c>
      <c r="B68" s="27" t="s">
        <v>400</v>
      </c>
      <c r="C68" s="27" t="s">
        <v>609</v>
      </c>
      <c r="D68" s="4" t="s">
        <v>238</v>
      </c>
      <c r="E68" s="1">
        <v>43466</v>
      </c>
      <c r="F68" s="4" t="s">
        <v>31</v>
      </c>
      <c r="G68" s="6">
        <v>282796.92000000004</v>
      </c>
      <c r="H68" s="4" t="s">
        <v>315</v>
      </c>
      <c r="I68" s="4" t="s">
        <v>376</v>
      </c>
      <c r="J68" s="6">
        <v>81248.159999999989</v>
      </c>
      <c r="K68" s="4" t="s">
        <v>316</v>
      </c>
      <c r="L68" s="65" t="s">
        <v>1042</v>
      </c>
      <c r="M68" s="6">
        <v>16945.349999999999</v>
      </c>
      <c r="N68" s="4" t="s">
        <v>315</v>
      </c>
      <c r="O68" s="4" t="s">
        <v>373</v>
      </c>
      <c r="P68" s="6">
        <v>20648.64</v>
      </c>
      <c r="Q68" s="4" t="s">
        <v>317</v>
      </c>
      <c r="R68" s="4" t="s">
        <v>376</v>
      </c>
      <c r="S68" s="6">
        <v>123443.16000000003</v>
      </c>
      <c r="T68" s="4" t="s">
        <v>315</v>
      </c>
      <c r="U68" s="4" t="s">
        <v>376</v>
      </c>
      <c r="V68" s="6">
        <v>76759.079999999987</v>
      </c>
      <c r="W68" s="4" t="s">
        <v>315</v>
      </c>
      <c r="X68" s="65" t="s">
        <v>1042</v>
      </c>
      <c r="Y68" s="6">
        <v>217259.99999999994</v>
      </c>
      <c r="Z68" s="4" t="s">
        <v>315</v>
      </c>
      <c r="AA68" s="4" t="s">
        <v>683</v>
      </c>
      <c r="AB68" s="6">
        <v>1346.6400000000003</v>
      </c>
      <c r="AC68" s="4" t="s">
        <v>315</v>
      </c>
      <c r="AD68" s="4" t="s">
        <v>376</v>
      </c>
      <c r="AE68" s="6">
        <v>0</v>
      </c>
      <c r="AF68" s="4" t="s">
        <v>315</v>
      </c>
      <c r="AG68" s="4"/>
      <c r="AH68" s="6">
        <v>42195.12</v>
      </c>
      <c r="AI68" s="4" t="s">
        <v>315</v>
      </c>
      <c r="AJ68" s="4" t="s">
        <v>374</v>
      </c>
      <c r="AK68" s="6">
        <v>50275.080000000009</v>
      </c>
      <c r="AL68" s="4" t="s">
        <v>315</v>
      </c>
      <c r="AM68" s="4" t="s">
        <v>377</v>
      </c>
      <c r="AN68" s="6">
        <v>8079.840000000002</v>
      </c>
      <c r="AO68" s="4" t="s">
        <v>317</v>
      </c>
      <c r="AP68" s="4" t="s">
        <v>375</v>
      </c>
      <c r="AQ68" s="6">
        <v>77656.920000000013</v>
      </c>
      <c r="AR68" s="4" t="s">
        <v>316</v>
      </c>
      <c r="AS68" s="65" t="s">
        <v>1042</v>
      </c>
      <c r="AT68" s="6">
        <v>5611.05</v>
      </c>
      <c r="AU68" s="4" t="s">
        <v>318</v>
      </c>
      <c r="AV68" s="4" t="s">
        <v>376</v>
      </c>
      <c r="AW68" s="6">
        <v>2244.4799999999996</v>
      </c>
      <c r="AX68" s="4" t="s">
        <v>315</v>
      </c>
      <c r="AY68" s="4" t="s">
        <v>378</v>
      </c>
      <c r="AZ68" s="6">
        <v>217864.32000000001</v>
      </c>
      <c r="BA68" s="4" t="s">
        <v>319</v>
      </c>
      <c r="BB68" s="4" t="s">
        <v>376</v>
      </c>
      <c r="BC68" s="6">
        <v>95604.015000000014</v>
      </c>
      <c r="BD68" s="4" t="s">
        <v>638</v>
      </c>
      <c r="BE68" s="4" t="s">
        <v>376</v>
      </c>
      <c r="BF68" s="30">
        <f t="shared" si="4"/>
        <v>1319978.7749999999</v>
      </c>
    </row>
    <row r="69" spans="1:58" ht="15" customHeight="1" x14ac:dyDescent="0.25">
      <c r="A69" s="26">
        <v>67</v>
      </c>
      <c r="B69" s="27" t="s">
        <v>559</v>
      </c>
      <c r="C69" s="27" t="s">
        <v>610</v>
      </c>
      <c r="D69" s="4" t="s">
        <v>238</v>
      </c>
      <c r="E69" s="1">
        <v>43466</v>
      </c>
      <c r="F69" s="4" t="s">
        <v>31</v>
      </c>
      <c r="G69" s="6">
        <v>767656.82999999984</v>
      </c>
      <c r="H69" s="4" t="s">
        <v>315</v>
      </c>
      <c r="I69" s="4" t="s">
        <v>376</v>
      </c>
      <c r="J69" s="6">
        <v>276699.23999999993</v>
      </c>
      <c r="K69" s="4" t="s">
        <v>316</v>
      </c>
      <c r="L69" s="65" t="s">
        <v>1042</v>
      </c>
      <c r="M69" s="6">
        <v>43768.71</v>
      </c>
      <c r="N69" s="4" t="s">
        <v>315</v>
      </c>
      <c r="O69" s="4" t="s">
        <v>373</v>
      </c>
      <c r="P69" s="6">
        <v>52646.399999999987</v>
      </c>
      <c r="Q69" s="4" t="s">
        <v>317</v>
      </c>
      <c r="R69" s="4" t="s">
        <v>376</v>
      </c>
      <c r="S69" s="6">
        <v>335467.25999999995</v>
      </c>
      <c r="T69" s="4" t="s">
        <v>315</v>
      </c>
      <c r="U69" s="4" t="s">
        <v>376</v>
      </c>
      <c r="V69" s="6">
        <v>199566.24</v>
      </c>
      <c r="W69" s="4" t="s">
        <v>315</v>
      </c>
      <c r="X69" s="65" t="s">
        <v>1042</v>
      </c>
      <c r="Y69" s="6">
        <v>566866.26</v>
      </c>
      <c r="Z69" s="4" t="s">
        <v>315</v>
      </c>
      <c r="AA69" s="4" t="s">
        <v>683</v>
      </c>
      <c r="AB69" s="6">
        <v>3672.9599999999991</v>
      </c>
      <c r="AC69" s="4" t="s">
        <v>315</v>
      </c>
      <c r="AD69" s="4" t="s">
        <v>376</v>
      </c>
      <c r="AE69" s="6">
        <v>0</v>
      </c>
      <c r="AF69" s="4" t="s">
        <v>315</v>
      </c>
      <c r="AG69" s="4"/>
      <c r="AH69" s="6">
        <v>110189.97</v>
      </c>
      <c r="AI69" s="4" t="s">
        <v>315</v>
      </c>
      <c r="AJ69" s="4" t="s">
        <v>374</v>
      </c>
      <c r="AK69" s="6">
        <v>129779.28</v>
      </c>
      <c r="AL69" s="4" t="s">
        <v>315</v>
      </c>
      <c r="AM69" s="4" t="s">
        <v>377</v>
      </c>
      <c r="AN69" s="6">
        <v>20813.7</v>
      </c>
      <c r="AO69" s="4" t="s">
        <v>317</v>
      </c>
      <c r="AP69" s="4" t="s">
        <v>375</v>
      </c>
      <c r="AQ69" s="6">
        <v>373421.54999999993</v>
      </c>
      <c r="AR69" s="4" t="s">
        <v>316</v>
      </c>
      <c r="AS69" s="65" t="s">
        <v>1042</v>
      </c>
      <c r="AT69" s="6">
        <v>14997.66</v>
      </c>
      <c r="AU69" s="4" t="s">
        <v>318</v>
      </c>
      <c r="AV69" s="4" t="s">
        <v>376</v>
      </c>
      <c r="AW69" s="6">
        <v>6121.74</v>
      </c>
      <c r="AX69" s="4" t="s">
        <v>315</v>
      </c>
      <c r="AY69" s="4" t="s">
        <v>378</v>
      </c>
      <c r="AZ69" s="6">
        <v>275426.22000000003</v>
      </c>
      <c r="BA69" s="4" t="s">
        <v>319</v>
      </c>
      <c r="BB69" s="4" t="s">
        <v>376</v>
      </c>
      <c r="BC69" s="6">
        <v>238166.23060444545</v>
      </c>
      <c r="BD69" s="4" t="s">
        <v>638</v>
      </c>
      <c r="BE69" s="4" t="s">
        <v>376</v>
      </c>
      <c r="BF69" s="30">
        <f t="shared" si="4"/>
        <v>3415260.2506044456</v>
      </c>
    </row>
    <row r="70" spans="1:58" ht="15" customHeight="1" x14ac:dyDescent="0.25">
      <c r="A70" s="26">
        <v>68</v>
      </c>
      <c r="B70" s="27" t="s">
        <v>401</v>
      </c>
      <c r="C70" s="27" t="s">
        <v>611</v>
      </c>
      <c r="D70" s="4" t="s">
        <v>238</v>
      </c>
      <c r="E70" s="1">
        <v>43466</v>
      </c>
      <c r="F70" s="4" t="s">
        <v>31</v>
      </c>
      <c r="G70" s="6">
        <v>610637.56999999995</v>
      </c>
      <c r="H70" s="4" t="s">
        <v>315</v>
      </c>
      <c r="I70" s="4" t="s">
        <v>376</v>
      </c>
      <c r="J70" s="6">
        <v>223993.38</v>
      </c>
      <c r="K70" s="4" t="s">
        <v>316</v>
      </c>
      <c r="L70" s="65" t="s">
        <v>1042</v>
      </c>
      <c r="M70" s="6">
        <v>35078.520000000004</v>
      </c>
      <c r="N70" s="4" t="s">
        <v>315</v>
      </c>
      <c r="O70" s="4" t="s">
        <v>373</v>
      </c>
      <c r="P70" s="6">
        <v>42754.04</v>
      </c>
      <c r="Q70" s="4" t="s">
        <v>317</v>
      </c>
      <c r="R70" s="4" t="s">
        <v>376</v>
      </c>
      <c r="S70" s="6">
        <v>269535.57</v>
      </c>
      <c r="T70" s="4" t="s">
        <v>315</v>
      </c>
      <c r="U70" s="4" t="s">
        <v>376</v>
      </c>
      <c r="V70" s="6">
        <v>158933.06999999998</v>
      </c>
      <c r="W70" s="4" t="s">
        <v>315</v>
      </c>
      <c r="X70" s="65" t="s">
        <v>1042</v>
      </c>
      <c r="Y70" s="6">
        <v>452633.96</v>
      </c>
      <c r="Z70" s="4" t="s">
        <v>315</v>
      </c>
      <c r="AA70" s="4" t="s">
        <v>683</v>
      </c>
      <c r="AB70" s="6">
        <v>2788.2700000000009</v>
      </c>
      <c r="AC70" s="4" t="s">
        <v>315</v>
      </c>
      <c r="AD70" s="4" t="s">
        <v>376</v>
      </c>
      <c r="AE70" s="6">
        <v>0</v>
      </c>
      <c r="AF70" s="4" t="s">
        <v>315</v>
      </c>
      <c r="AG70" s="4"/>
      <c r="AH70" s="6">
        <v>87366.64</v>
      </c>
      <c r="AI70" s="4" t="s">
        <v>315</v>
      </c>
      <c r="AJ70" s="4" t="s">
        <v>374</v>
      </c>
      <c r="AK70" s="6">
        <v>104096.48999999999</v>
      </c>
      <c r="AL70" s="4" t="s">
        <v>315</v>
      </c>
      <c r="AM70" s="4" t="s">
        <v>377</v>
      </c>
      <c r="AN70" s="6">
        <v>16729.800000000003</v>
      </c>
      <c r="AO70" s="4" t="s">
        <v>317</v>
      </c>
      <c r="AP70" s="4" t="s">
        <v>375</v>
      </c>
      <c r="AQ70" s="6">
        <v>302065.64</v>
      </c>
      <c r="AR70" s="4" t="s">
        <v>316</v>
      </c>
      <c r="AS70" s="65" t="s">
        <v>1042</v>
      </c>
      <c r="AT70" s="6">
        <v>11615.4</v>
      </c>
      <c r="AU70" s="4" t="s">
        <v>318</v>
      </c>
      <c r="AV70" s="4" t="s">
        <v>376</v>
      </c>
      <c r="AW70" s="6">
        <v>4647.2599999999993</v>
      </c>
      <c r="AX70" s="4" t="s">
        <v>315</v>
      </c>
      <c r="AY70" s="4" t="s">
        <v>378</v>
      </c>
      <c r="AZ70" s="6">
        <v>207263.53</v>
      </c>
      <c r="BA70" s="4" t="s">
        <v>319</v>
      </c>
      <c r="BB70" s="4" t="s">
        <v>376</v>
      </c>
      <c r="BC70" s="6">
        <v>186264.68399999998</v>
      </c>
      <c r="BD70" s="4" t="s">
        <v>638</v>
      </c>
      <c r="BE70" s="4" t="s">
        <v>376</v>
      </c>
      <c r="BF70" s="30">
        <f t="shared" si="4"/>
        <v>2716403.8239999996</v>
      </c>
    </row>
    <row r="71" spans="1:58" ht="15" customHeight="1" x14ac:dyDescent="0.25">
      <c r="A71" s="26">
        <v>69</v>
      </c>
      <c r="B71" s="27" t="s">
        <v>402</v>
      </c>
      <c r="C71" s="27" t="s">
        <v>612</v>
      </c>
      <c r="D71" s="4" t="s">
        <v>238</v>
      </c>
      <c r="E71" s="1">
        <v>43466</v>
      </c>
      <c r="F71" s="4" t="s">
        <v>31</v>
      </c>
      <c r="G71" s="6">
        <v>125040.51000000004</v>
      </c>
      <c r="H71" s="4" t="s">
        <v>315</v>
      </c>
      <c r="I71" s="4" t="s">
        <v>376</v>
      </c>
      <c r="J71" s="6">
        <v>42364.62000000001</v>
      </c>
      <c r="K71" s="4" t="s">
        <v>316</v>
      </c>
      <c r="L71" s="65" t="s">
        <v>1042</v>
      </c>
      <c r="M71" s="6">
        <v>9754.44</v>
      </c>
      <c r="N71" s="4" t="s">
        <v>315</v>
      </c>
      <c r="O71" s="4" t="s">
        <v>373</v>
      </c>
      <c r="P71" s="6">
        <v>11884.05</v>
      </c>
      <c r="Q71" s="4" t="s">
        <v>317</v>
      </c>
      <c r="R71" s="4" t="s">
        <v>376</v>
      </c>
      <c r="S71" s="6">
        <v>74920.920000000013</v>
      </c>
      <c r="T71" s="4" t="s">
        <v>315</v>
      </c>
      <c r="U71" s="4" t="s">
        <v>376</v>
      </c>
      <c r="V71" s="6">
        <v>0</v>
      </c>
      <c r="W71" s="4" t="s">
        <v>315</v>
      </c>
      <c r="X71" s="4"/>
      <c r="Y71" s="6">
        <v>0</v>
      </c>
      <c r="Z71" s="4" t="s">
        <v>315</v>
      </c>
      <c r="AA71" s="4"/>
      <c r="AB71" s="6">
        <v>775.05</v>
      </c>
      <c r="AC71" s="4" t="s">
        <v>315</v>
      </c>
      <c r="AD71" s="4" t="s">
        <v>376</v>
      </c>
      <c r="AE71" s="6">
        <v>0</v>
      </c>
      <c r="AF71" s="4" t="s">
        <v>315</v>
      </c>
      <c r="AG71" s="4"/>
      <c r="AH71" s="6">
        <v>24284.699999999993</v>
      </c>
      <c r="AI71" s="4" t="s">
        <v>315</v>
      </c>
      <c r="AJ71" s="4" t="s">
        <v>374</v>
      </c>
      <c r="AK71" s="6">
        <v>28935.000000000007</v>
      </c>
      <c r="AL71" s="4" t="s">
        <v>315</v>
      </c>
      <c r="AM71" s="4" t="s">
        <v>377</v>
      </c>
      <c r="AN71" s="6">
        <v>4650.24</v>
      </c>
      <c r="AO71" s="4" t="s">
        <v>317</v>
      </c>
      <c r="AP71" s="4" t="s">
        <v>375</v>
      </c>
      <c r="AQ71" s="6">
        <v>78230.070000000007</v>
      </c>
      <c r="AR71" s="4" t="s">
        <v>316</v>
      </c>
      <c r="AS71" s="65" t="s">
        <v>1042</v>
      </c>
      <c r="AT71" s="6">
        <v>3229.95</v>
      </c>
      <c r="AU71" s="4" t="s">
        <v>318</v>
      </c>
      <c r="AV71" s="4" t="s">
        <v>376</v>
      </c>
      <c r="AW71" s="6">
        <v>1291.8</v>
      </c>
      <c r="AX71" s="4" t="s">
        <v>315</v>
      </c>
      <c r="AY71" s="4" t="s">
        <v>378</v>
      </c>
      <c r="AZ71" s="6">
        <v>61451.61</v>
      </c>
      <c r="BA71" s="4" t="s">
        <v>319</v>
      </c>
      <c r="BB71" s="4" t="s">
        <v>376</v>
      </c>
      <c r="BC71" s="6">
        <v>44780.520000000004</v>
      </c>
      <c r="BD71" s="4" t="s">
        <v>638</v>
      </c>
      <c r="BE71" s="4" t="s">
        <v>376</v>
      </c>
      <c r="BF71" s="30">
        <f t="shared" si="4"/>
        <v>511593.48000000004</v>
      </c>
    </row>
    <row r="72" spans="1:58" ht="15" customHeight="1" x14ac:dyDescent="0.25">
      <c r="A72" s="26">
        <v>70</v>
      </c>
      <c r="B72" s="27" t="s">
        <v>403</v>
      </c>
      <c r="C72" s="27" t="s">
        <v>613</v>
      </c>
      <c r="D72" s="4" t="s">
        <v>238</v>
      </c>
      <c r="E72" s="1">
        <v>43466</v>
      </c>
      <c r="F72" s="4" t="s">
        <v>31</v>
      </c>
      <c r="G72" s="6">
        <v>64212.360000000015</v>
      </c>
      <c r="H72" s="4" t="s">
        <v>315</v>
      </c>
      <c r="I72" s="4" t="s">
        <v>376</v>
      </c>
      <c r="J72" s="6">
        <v>23544.48</v>
      </c>
      <c r="K72" s="4" t="s">
        <v>316</v>
      </c>
      <c r="L72" s="65" t="s">
        <v>1042</v>
      </c>
      <c r="M72" s="6">
        <v>5050.05</v>
      </c>
      <c r="N72" s="4" t="s">
        <v>315</v>
      </c>
      <c r="O72" s="4" t="s">
        <v>373</v>
      </c>
      <c r="P72" s="6">
        <v>6153.7199999999984</v>
      </c>
      <c r="Q72" s="4" t="s">
        <v>317</v>
      </c>
      <c r="R72" s="4" t="s">
        <v>376</v>
      </c>
      <c r="S72" s="6">
        <v>36654.599999999991</v>
      </c>
      <c r="T72" s="4" t="s">
        <v>315</v>
      </c>
      <c r="U72" s="4" t="s">
        <v>376</v>
      </c>
      <c r="V72" s="6">
        <v>0</v>
      </c>
      <c r="W72" s="4" t="s">
        <v>315</v>
      </c>
      <c r="X72" s="4"/>
      <c r="Y72" s="6">
        <v>0</v>
      </c>
      <c r="Z72" s="4" t="s">
        <v>315</v>
      </c>
      <c r="AA72" s="4"/>
      <c r="AB72" s="6">
        <v>401.4</v>
      </c>
      <c r="AC72" s="4" t="s">
        <v>315</v>
      </c>
      <c r="AD72" s="4" t="s">
        <v>376</v>
      </c>
      <c r="AE72" s="6">
        <v>0</v>
      </c>
      <c r="AF72" s="4" t="s">
        <v>315</v>
      </c>
      <c r="AG72" s="4"/>
      <c r="AH72" s="6">
        <v>12574.920000000002</v>
      </c>
      <c r="AI72" s="4" t="s">
        <v>315</v>
      </c>
      <c r="AJ72" s="4" t="s">
        <v>374</v>
      </c>
      <c r="AK72" s="6">
        <v>14982.839999999998</v>
      </c>
      <c r="AL72" s="4" t="s">
        <v>315</v>
      </c>
      <c r="AM72" s="4" t="s">
        <v>377</v>
      </c>
      <c r="AN72" s="6">
        <v>2408.04</v>
      </c>
      <c r="AO72" s="4" t="s">
        <v>317</v>
      </c>
      <c r="AP72" s="4" t="s">
        <v>375</v>
      </c>
      <c r="AQ72" s="6">
        <v>43477.320000000007</v>
      </c>
      <c r="AR72" s="4" t="s">
        <v>316</v>
      </c>
      <c r="AS72" s="65" t="s">
        <v>1042</v>
      </c>
      <c r="AT72" s="6">
        <v>1672.1999999999998</v>
      </c>
      <c r="AU72" s="4" t="s">
        <v>318</v>
      </c>
      <c r="AV72" s="4" t="s">
        <v>376</v>
      </c>
      <c r="AW72" s="6">
        <v>668.87999999999977</v>
      </c>
      <c r="AX72" s="4" t="s">
        <v>315</v>
      </c>
      <c r="AY72" s="4" t="s">
        <v>378</v>
      </c>
      <c r="AZ72" s="6">
        <v>46632.119999999995</v>
      </c>
      <c r="BA72" s="4" t="s">
        <v>319</v>
      </c>
      <c r="BB72" s="4" t="s">
        <v>376</v>
      </c>
      <c r="BC72" s="6">
        <v>6934.5000000000009</v>
      </c>
      <c r="BD72" s="4" t="s">
        <v>638</v>
      </c>
      <c r="BE72" s="4" t="s">
        <v>376</v>
      </c>
      <c r="BF72" s="30">
        <f t="shared" si="4"/>
        <v>265367.43000000005</v>
      </c>
    </row>
    <row r="73" spans="1:58" ht="15" customHeight="1" x14ac:dyDescent="0.25">
      <c r="A73" s="26">
        <v>71</v>
      </c>
      <c r="B73" s="27" t="s">
        <v>404</v>
      </c>
      <c r="C73" s="27" t="s">
        <v>614</v>
      </c>
      <c r="D73" s="4" t="s">
        <v>238</v>
      </c>
      <c r="E73" s="1">
        <v>43466</v>
      </c>
      <c r="F73" s="4" t="s">
        <v>31</v>
      </c>
      <c r="G73" s="6">
        <v>123886.08000000002</v>
      </c>
      <c r="H73" s="4" t="s">
        <v>315</v>
      </c>
      <c r="I73" s="4" t="s">
        <v>376</v>
      </c>
      <c r="J73" s="6">
        <v>0</v>
      </c>
      <c r="K73" s="4" t="s">
        <v>316</v>
      </c>
      <c r="L73" s="65" t="s">
        <v>1042</v>
      </c>
      <c r="M73" s="6">
        <v>9743.1299999999992</v>
      </c>
      <c r="N73" s="4" t="s">
        <v>315</v>
      </c>
      <c r="O73" s="4" t="s">
        <v>373</v>
      </c>
      <c r="P73" s="6">
        <v>11872.56</v>
      </c>
      <c r="Q73" s="4" t="s">
        <v>317</v>
      </c>
      <c r="R73" s="4" t="s">
        <v>376</v>
      </c>
      <c r="S73" s="6">
        <v>70718.399999999994</v>
      </c>
      <c r="T73" s="4" t="s">
        <v>315</v>
      </c>
      <c r="U73" s="4" t="s">
        <v>376</v>
      </c>
      <c r="V73" s="6">
        <v>0</v>
      </c>
      <c r="W73" s="4" t="s">
        <v>315</v>
      </c>
      <c r="X73" s="4"/>
      <c r="Y73" s="6">
        <v>0</v>
      </c>
      <c r="Z73" s="4" t="s">
        <v>315</v>
      </c>
      <c r="AA73" s="4"/>
      <c r="AB73" s="6">
        <v>774.3599999999999</v>
      </c>
      <c r="AC73" s="4" t="s">
        <v>315</v>
      </c>
      <c r="AD73" s="4" t="s">
        <v>376</v>
      </c>
      <c r="AE73" s="6">
        <v>0</v>
      </c>
      <c r="AF73" s="4" t="s">
        <v>315</v>
      </c>
      <c r="AG73" s="4"/>
      <c r="AH73" s="6">
        <v>24261.119999999995</v>
      </c>
      <c r="AI73" s="4" t="s">
        <v>315</v>
      </c>
      <c r="AJ73" s="4" t="s">
        <v>374</v>
      </c>
      <c r="AK73" s="6">
        <v>28906.800000000003</v>
      </c>
      <c r="AL73" s="4" t="s">
        <v>315</v>
      </c>
      <c r="AM73" s="4" t="s">
        <v>377</v>
      </c>
      <c r="AN73" s="6">
        <v>4645.68</v>
      </c>
      <c r="AO73" s="4" t="s">
        <v>317</v>
      </c>
      <c r="AP73" s="4" t="s">
        <v>375</v>
      </c>
      <c r="AQ73" s="6">
        <v>83881.319999999992</v>
      </c>
      <c r="AR73" s="4" t="s">
        <v>316</v>
      </c>
      <c r="AS73" s="65" t="s">
        <v>1042</v>
      </c>
      <c r="AT73" s="6">
        <v>3226.2000000000003</v>
      </c>
      <c r="AU73" s="4" t="s">
        <v>318</v>
      </c>
      <c r="AV73" s="4" t="s">
        <v>376</v>
      </c>
      <c r="AW73" s="6">
        <v>1290.5999999999997</v>
      </c>
      <c r="AX73" s="4" t="s">
        <v>315</v>
      </c>
      <c r="AY73" s="4" t="s">
        <v>378</v>
      </c>
      <c r="AZ73" s="6">
        <v>105380.28000000004</v>
      </c>
      <c r="BA73" s="4" t="s">
        <v>319</v>
      </c>
      <c r="BB73" s="4" t="s">
        <v>376</v>
      </c>
      <c r="BC73" s="6">
        <v>44616.259999999995</v>
      </c>
      <c r="BD73" s="4" t="s">
        <v>638</v>
      </c>
      <c r="BE73" s="4" t="s">
        <v>376</v>
      </c>
      <c r="BF73" s="30">
        <f t="shared" si="4"/>
        <v>513202.79000000004</v>
      </c>
    </row>
    <row r="74" spans="1:58" ht="15" customHeight="1" x14ac:dyDescent="0.25">
      <c r="A74" s="26">
        <v>72</v>
      </c>
      <c r="B74" s="27" t="s">
        <v>561</v>
      </c>
      <c r="C74" s="27" t="s">
        <v>615</v>
      </c>
      <c r="D74" s="4" t="s">
        <v>238</v>
      </c>
      <c r="E74" s="1">
        <v>43466</v>
      </c>
      <c r="F74" s="4" t="s">
        <v>31</v>
      </c>
      <c r="G74" s="6">
        <v>123246.84</v>
      </c>
      <c r="H74" s="4" t="s">
        <v>315</v>
      </c>
      <c r="I74" s="4" t="s">
        <v>376</v>
      </c>
      <c r="J74" s="6">
        <v>45190.44</v>
      </c>
      <c r="K74" s="4" t="s">
        <v>316</v>
      </c>
      <c r="L74" s="65" t="s">
        <v>1042</v>
      </c>
      <c r="M74" s="6">
        <v>9692.8499999999985</v>
      </c>
      <c r="N74" s="4" t="s">
        <v>315</v>
      </c>
      <c r="O74" s="4" t="s">
        <v>373</v>
      </c>
      <c r="P74" s="6">
        <v>11811.239999999996</v>
      </c>
      <c r="Q74" s="4" t="s">
        <v>317</v>
      </c>
      <c r="R74" s="4" t="s">
        <v>376</v>
      </c>
      <c r="S74" s="6">
        <v>70353.360000000015</v>
      </c>
      <c r="T74" s="4" t="s">
        <v>315</v>
      </c>
      <c r="U74" s="4" t="s">
        <v>376</v>
      </c>
      <c r="V74" s="6">
        <v>0</v>
      </c>
      <c r="W74" s="4" t="s">
        <v>315</v>
      </c>
      <c r="X74" s="4"/>
      <c r="Y74" s="6">
        <v>0</v>
      </c>
      <c r="Z74" s="4" t="s">
        <v>315</v>
      </c>
      <c r="AA74" s="4"/>
      <c r="AB74" s="6">
        <v>770.28000000000009</v>
      </c>
      <c r="AC74" s="4" t="s">
        <v>315</v>
      </c>
      <c r="AD74" s="4" t="s">
        <v>376</v>
      </c>
      <c r="AE74" s="6">
        <v>0</v>
      </c>
      <c r="AF74" s="4" t="s">
        <v>315</v>
      </c>
      <c r="AG74" s="4"/>
      <c r="AH74" s="6">
        <v>24135.84</v>
      </c>
      <c r="AI74" s="4" t="s">
        <v>315</v>
      </c>
      <c r="AJ74" s="4" t="s">
        <v>374</v>
      </c>
      <c r="AK74" s="6">
        <v>28757.64000000001</v>
      </c>
      <c r="AL74" s="4" t="s">
        <v>315</v>
      </c>
      <c r="AM74" s="4" t="s">
        <v>377</v>
      </c>
      <c r="AN74" s="6">
        <v>4621.68</v>
      </c>
      <c r="AO74" s="4" t="s">
        <v>317</v>
      </c>
      <c r="AP74" s="4" t="s">
        <v>375</v>
      </c>
      <c r="AQ74" s="6">
        <v>83448.240000000005</v>
      </c>
      <c r="AR74" s="4" t="s">
        <v>316</v>
      </c>
      <c r="AS74" s="65" t="s">
        <v>1042</v>
      </c>
      <c r="AT74" s="6">
        <v>3209.55</v>
      </c>
      <c r="AU74" s="4" t="s">
        <v>318</v>
      </c>
      <c r="AV74" s="4" t="s">
        <v>376</v>
      </c>
      <c r="AW74" s="6">
        <v>1283.8800000000003</v>
      </c>
      <c r="AX74" s="4" t="s">
        <v>315</v>
      </c>
      <c r="AY74" s="4" t="s">
        <v>378</v>
      </c>
      <c r="AZ74" s="6">
        <v>57258.360000000008</v>
      </c>
      <c r="BA74" s="4" t="s">
        <v>319</v>
      </c>
      <c r="BB74" s="4" t="s">
        <v>376</v>
      </c>
      <c r="BC74" s="6">
        <v>39608.129999999997</v>
      </c>
      <c r="BD74" s="4" t="s">
        <v>638</v>
      </c>
      <c r="BE74" s="4" t="s">
        <v>376</v>
      </c>
      <c r="BF74" s="30">
        <f t="shared" si="4"/>
        <v>503388.33</v>
      </c>
    </row>
    <row r="75" spans="1:58" ht="15" customHeight="1" x14ac:dyDescent="0.25">
      <c r="A75" s="26">
        <v>73</v>
      </c>
      <c r="B75" s="27" t="s">
        <v>405</v>
      </c>
      <c r="C75" s="27" t="s">
        <v>616</v>
      </c>
      <c r="D75" s="4" t="s">
        <v>238</v>
      </c>
      <c r="E75" s="1">
        <v>43466</v>
      </c>
      <c r="F75" s="4" t="s">
        <v>31</v>
      </c>
      <c r="G75" s="6">
        <v>125754.72000000004</v>
      </c>
      <c r="H75" s="4" t="s">
        <v>315</v>
      </c>
      <c r="I75" s="4" t="s">
        <v>376</v>
      </c>
      <c r="J75" s="6">
        <v>45729.000000000007</v>
      </c>
      <c r="K75" s="4" t="s">
        <v>316</v>
      </c>
      <c r="L75" s="65" t="s">
        <v>1042</v>
      </c>
      <c r="M75" s="6">
        <v>9808.3499999999985</v>
      </c>
      <c r="N75" s="4" t="s">
        <v>315</v>
      </c>
      <c r="O75" s="4" t="s">
        <v>373</v>
      </c>
      <c r="P75" s="6">
        <v>11951.879999999997</v>
      </c>
      <c r="Q75" s="4" t="s">
        <v>317</v>
      </c>
      <c r="R75" s="4" t="s">
        <v>376</v>
      </c>
      <c r="S75" s="6">
        <v>75348.960000000006</v>
      </c>
      <c r="T75" s="4" t="s">
        <v>315</v>
      </c>
      <c r="U75" s="4" t="s">
        <v>376</v>
      </c>
      <c r="V75" s="6">
        <v>0</v>
      </c>
      <c r="W75" s="4" t="s">
        <v>315</v>
      </c>
      <c r="X75" s="4"/>
      <c r="Y75" s="6">
        <v>0</v>
      </c>
      <c r="Z75" s="4" t="s">
        <v>315</v>
      </c>
      <c r="AA75" s="4"/>
      <c r="AB75" s="6">
        <v>779.5200000000001</v>
      </c>
      <c r="AC75" s="4" t="s">
        <v>315</v>
      </c>
      <c r="AD75" s="4" t="s">
        <v>376</v>
      </c>
      <c r="AE75" s="6">
        <v>0</v>
      </c>
      <c r="AF75" s="4" t="s">
        <v>315</v>
      </c>
      <c r="AG75" s="4"/>
      <c r="AH75" s="6">
        <v>24423.480000000007</v>
      </c>
      <c r="AI75" s="4" t="s">
        <v>315</v>
      </c>
      <c r="AJ75" s="4" t="s">
        <v>374</v>
      </c>
      <c r="AK75" s="6">
        <v>29100.240000000002</v>
      </c>
      <c r="AL75" s="4" t="s">
        <v>315</v>
      </c>
      <c r="AM75" s="4" t="s">
        <v>377</v>
      </c>
      <c r="AN75" s="6">
        <v>4676.8799999999992</v>
      </c>
      <c r="AO75" s="4" t="s">
        <v>317</v>
      </c>
      <c r="AP75" s="4" t="s">
        <v>375</v>
      </c>
      <c r="AQ75" s="6">
        <v>84442.920000000013</v>
      </c>
      <c r="AR75" s="4" t="s">
        <v>316</v>
      </c>
      <c r="AS75" s="65" t="s">
        <v>1042</v>
      </c>
      <c r="AT75" s="6">
        <v>3247.7999999999997</v>
      </c>
      <c r="AU75" s="4" t="s">
        <v>318</v>
      </c>
      <c r="AV75" s="4" t="s">
        <v>376</v>
      </c>
      <c r="AW75" s="6">
        <v>1299.1200000000001</v>
      </c>
      <c r="AX75" s="4" t="s">
        <v>315</v>
      </c>
      <c r="AY75" s="4" t="s">
        <v>378</v>
      </c>
      <c r="AZ75" s="6">
        <v>61780.80000000001</v>
      </c>
      <c r="BA75" s="4" t="s">
        <v>319</v>
      </c>
      <c r="BB75" s="4" t="s">
        <v>376</v>
      </c>
      <c r="BC75" s="6">
        <v>48197.789999999994</v>
      </c>
      <c r="BD75" s="4" t="s">
        <v>638</v>
      </c>
      <c r="BE75" s="4" t="s">
        <v>376</v>
      </c>
      <c r="BF75" s="30">
        <f t="shared" si="4"/>
        <v>526541.46000000008</v>
      </c>
    </row>
    <row r="76" spans="1:58" ht="15" customHeight="1" x14ac:dyDescent="0.25">
      <c r="A76" s="26">
        <v>74</v>
      </c>
      <c r="B76" s="43" t="s">
        <v>684</v>
      </c>
      <c r="C76" s="43" t="s">
        <v>685</v>
      </c>
      <c r="D76" s="45" t="s">
        <v>238</v>
      </c>
      <c r="E76" s="1">
        <v>43466</v>
      </c>
      <c r="F76" s="45" t="s">
        <v>31</v>
      </c>
      <c r="G76" s="49">
        <v>316970.6399999999</v>
      </c>
      <c r="H76" s="45" t="s">
        <v>315</v>
      </c>
      <c r="I76" s="4" t="s">
        <v>376</v>
      </c>
      <c r="J76" s="49">
        <v>88691.28</v>
      </c>
      <c r="K76" s="45" t="s">
        <v>316</v>
      </c>
      <c r="L76" s="65" t="s">
        <v>1042</v>
      </c>
      <c r="M76" s="49">
        <v>19023.3</v>
      </c>
      <c r="N76" s="45" t="s">
        <v>315</v>
      </c>
      <c r="O76" s="45" t="s">
        <v>373</v>
      </c>
      <c r="P76" s="49">
        <v>17637.599999999995</v>
      </c>
      <c r="Q76" s="45" t="s">
        <v>317</v>
      </c>
      <c r="R76" s="4" t="s">
        <v>376</v>
      </c>
      <c r="S76" s="49">
        <v>146139.12</v>
      </c>
      <c r="T76" s="45" t="s">
        <v>315</v>
      </c>
      <c r="U76" s="4" t="s">
        <v>376</v>
      </c>
      <c r="V76" s="49">
        <v>60471.359999999986</v>
      </c>
      <c r="W76" s="45" t="s">
        <v>315</v>
      </c>
      <c r="X76" s="65" t="s">
        <v>1042</v>
      </c>
      <c r="Y76" s="49">
        <v>245412.96000000002</v>
      </c>
      <c r="Z76" s="45" t="s">
        <v>315</v>
      </c>
      <c r="AA76" s="45" t="s">
        <v>683</v>
      </c>
      <c r="AB76" s="49">
        <v>1511.7599999999998</v>
      </c>
      <c r="AC76" s="45" t="s">
        <v>315</v>
      </c>
      <c r="AD76" s="4" t="s">
        <v>376</v>
      </c>
      <c r="AE76" s="49">
        <v>0</v>
      </c>
      <c r="AF76" s="45" t="s">
        <v>315</v>
      </c>
      <c r="AG76" s="45"/>
      <c r="AH76" s="49">
        <v>47369.280000000006</v>
      </c>
      <c r="AI76" s="45" t="s">
        <v>315</v>
      </c>
      <c r="AJ76" s="45" t="s">
        <v>374</v>
      </c>
      <c r="AK76" s="49">
        <v>56439.840000000018</v>
      </c>
      <c r="AL76" s="45" t="s">
        <v>315</v>
      </c>
      <c r="AM76" s="45" t="s">
        <v>377</v>
      </c>
      <c r="AN76" s="49">
        <v>7055.04</v>
      </c>
      <c r="AO76" s="45" t="s">
        <v>317</v>
      </c>
      <c r="AP76" s="45" t="s">
        <v>375</v>
      </c>
      <c r="AQ76" s="49">
        <v>128501.75999999995</v>
      </c>
      <c r="AR76" s="45" t="s">
        <v>316</v>
      </c>
      <c r="AS76" s="65" t="s">
        <v>1042</v>
      </c>
      <c r="AT76" s="49">
        <v>6299.0999999999995</v>
      </c>
      <c r="AU76" s="45" t="s">
        <v>318</v>
      </c>
      <c r="AV76" s="4" t="s">
        <v>376</v>
      </c>
      <c r="AW76" s="49">
        <v>1511.7599999999998</v>
      </c>
      <c r="AX76" s="45" t="s">
        <v>315</v>
      </c>
      <c r="AY76" s="4" t="s">
        <v>378</v>
      </c>
      <c r="AZ76" s="49">
        <v>166992.96000000002</v>
      </c>
      <c r="BA76" s="45" t="s">
        <v>319</v>
      </c>
      <c r="BB76" s="4" t="s">
        <v>376</v>
      </c>
      <c r="BC76" s="49">
        <v>50652.19000000001</v>
      </c>
      <c r="BD76" s="45" t="s">
        <v>638</v>
      </c>
      <c r="BE76" s="4" t="s">
        <v>376</v>
      </c>
      <c r="BF76" s="48">
        <f t="shared" si="4"/>
        <v>1360679.95</v>
      </c>
    </row>
    <row r="77" spans="1:58" ht="15" customHeight="1" x14ac:dyDescent="0.25">
      <c r="A77" s="26">
        <v>75</v>
      </c>
      <c r="B77" s="27" t="s">
        <v>563</v>
      </c>
      <c r="C77" s="27" t="s">
        <v>617</v>
      </c>
      <c r="D77" s="4" t="s">
        <v>238</v>
      </c>
      <c r="E77" s="1">
        <v>43466</v>
      </c>
      <c r="F77" s="4" t="s">
        <v>31</v>
      </c>
      <c r="G77" s="6">
        <v>352572.50999999995</v>
      </c>
      <c r="H77" s="4" t="s">
        <v>315</v>
      </c>
      <c r="I77" s="4" t="s">
        <v>376</v>
      </c>
      <c r="J77" s="6">
        <v>91228.799999999988</v>
      </c>
      <c r="K77" s="4" t="s">
        <v>316</v>
      </c>
      <c r="L77" s="65" t="s">
        <v>1042</v>
      </c>
      <c r="M77" s="6">
        <v>21644.789999999997</v>
      </c>
      <c r="N77" s="4" t="s">
        <v>315</v>
      </c>
      <c r="O77" s="4" t="s">
        <v>373</v>
      </c>
      <c r="P77" s="6">
        <v>12879.39</v>
      </c>
      <c r="Q77" s="4" t="s">
        <v>317</v>
      </c>
      <c r="R77" s="4" t="s">
        <v>376</v>
      </c>
      <c r="S77" s="6">
        <v>155625.59999999998</v>
      </c>
      <c r="T77" s="4" t="s">
        <v>315</v>
      </c>
      <c r="U77" s="4" t="s">
        <v>376</v>
      </c>
      <c r="V77" s="6">
        <v>80495.999999999985</v>
      </c>
      <c r="W77" s="4" t="s">
        <v>315</v>
      </c>
      <c r="X77" s="65" t="s">
        <v>1042</v>
      </c>
      <c r="Y77" s="6">
        <v>261343.77</v>
      </c>
      <c r="Z77" s="4" t="s">
        <v>315</v>
      </c>
      <c r="AA77" s="4" t="s">
        <v>683</v>
      </c>
      <c r="AB77" s="6">
        <v>536.63999999999987</v>
      </c>
      <c r="AC77" s="4" t="s">
        <v>315</v>
      </c>
      <c r="AD77" s="4" t="s">
        <v>376</v>
      </c>
      <c r="AE77" s="6">
        <v>0</v>
      </c>
      <c r="AF77" s="4" t="s">
        <v>315</v>
      </c>
      <c r="AG77" s="4"/>
      <c r="AH77" s="6">
        <v>50444.13</v>
      </c>
      <c r="AI77" s="4" t="s">
        <v>315</v>
      </c>
      <c r="AJ77" s="4" t="s">
        <v>374</v>
      </c>
      <c r="AK77" s="6">
        <v>53664.000000000007</v>
      </c>
      <c r="AL77" s="4" t="s">
        <v>315</v>
      </c>
      <c r="AM77" s="4" t="s">
        <v>377</v>
      </c>
      <c r="AN77" s="6">
        <v>5366.4000000000005</v>
      </c>
      <c r="AO77" s="4" t="s">
        <v>317</v>
      </c>
      <c r="AP77" s="4" t="s">
        <v>375</v>
      </c>
      <c r="AQ77" s="6">
        <v>107327.91</v>
      </c>
      <c r="AR77" s="4" t="s">
        <v>316</v>
      </c>
      <c r="AS77" s="65" t="s">
        <v>1042</v>
      </c>
      <c r="AT77" s="6">
        <v>7167.1500000000005</v>
      </c>
      <c r="AU77" s="4" t="s">
        <v>318</v>
      </c>
      <c r="AV77" s="4" t="s">
        <v>376</v>
      </c>
      <c r="AW77" s="6">
        <v>536.63999999999987</v>
      </c>
      <c r="AX77" s="4" t="s">
        <v>315</v>
      </c>
      <c r="AY77" s="4" t="s">
        <v>378</v>
      </c>
      <c r="AZ77" s="6">
        <v>265720.26000000007</v>
      </c>
      <c r="BA77" s="4" t="s">
        <v>319</v>
      </c>
      <c r="BB77" s="4" t="s">
        <v>376</v>
      </c>
      <c r="BC77" s="6">
        <v>74865.42</v>
      </c>
      <c r="BD77" s="4" t="s">
        <v>638</v>
      </c>
      <c r="BE77" s="4" t="s">
        <v>376</v>
      </c>
      <c r="BF77" s="30">
        <f t="shared" si="4"/>
        <v>1541419.4099999995</v>
      </c>
    </row>
    <row r="78" spans="1:58" ht="15" customHeight="1" x14ac:dyDescent="0.25">
      <c r="A78" s="26">
        <v>76</v>
      </c>
      <c r="B78" s="27" t="s">
        <v>565</v>
      </c>
      <c r="C78" s="27" t="s">
        <v>618</v>
      </c>
      <c r="D78" s="4" t="s">
        <v>238</v>
      </c>
      <c r="E78" s="1">
        <v>43466</v>
      </c>
      <c r="F78" s="4" t="s">
        <v>31</v>
      </c>
      <c r="G78" s="6">
        <v>489353.22211267619</v>
      </c>
      <c r="H78" s="4" t="s">
        <v>315</v>
      </c>
      <c r="I78" s="4" t="s">
        <v>376</v>
      </c>
      <c r="J78" s="6">
        <v>156096.84</v>
      </c>
      <c r="K78" s="4" t="s">
        <v>316</v>
      </c>
      <c r="L78" s="65" t="s">
        <v>1042</v>
      </c>
      <c r="M78" s="6">
        <v>28887.09</v>
      </c>
      <c r="N78" s="4" t="s">
        <v>315</v>
      </c>
      <c r="O78" s="4" t="s">
        <v>373</v>
      </c>
      <c r="P78" s="6">
        <v>35200.199999999997</v>
      </c>
      <c r="Q78" s="4" t="s">
        <v>317</v>
      </c>
      <c r="R78" s="4" t="s">
        <v>376</v>
      </c>
      <c r="S78" s="6">
        <v>221914.08</v>
      </c>
      <c r="T78" s="4" t="s">
        <v>315</v>
      </c>
      <c r="U78" s="4" t="s">
        <v>376</v>
      </c>
      <c r="V78" s="6">
        <v>130852.68000000004</v>
      </c>
      <c r="W78" s="4" t="s">
        <v>315</v>
      </c>
      <c r="X78" s="65" t="s">
        <v>1042</v>
      </c>
      <c r="Y78" s="6">
        <v>316019.88000000006</v>
      </c>
      <c r="Z78" s="4" t="s">
        <v>315</v>
      </c>
      <c r="AA78" s="4" t="s">
        <v>683</v>
      </c>
      <c r="AB78" s="6">
        <v>2295.7200000000007</v>
      </c>
      <c r="AC78" s="4" t="s">
        <v>315</v>
      </c>
      <c r="AD78" s="4" t="s">
        <v>376</v>
      </c>
      <c r="AE78" s="6">
        <v>0</v>
      </c>
      <c r="AF78" s="4" t="s">
        <v>315</v>
      </c>
      <c r="AG78" s="4"/>
      <c r="AH78" s="6">
        <v>0</v>
      </c>
      <c r="AI78" s="4" t="s">
        <v>315</v>
      </c>
      <c r="AJ78" s="4" t="s">
        <v>374</v>
      </c>
      <c r="AK78" s="6">
        <v>85704.719999999987</v>
      </c>
      <c r="AL78" s="4" t="s">
        <v>315</v>
      </c>
      <c r="AM78" s="4" t="s">
        <v>377</v>
      </c>
      <c r="AN78" s="6">
        <v>13773.959999999995</v>
      </c>
      <c r="AO78" s="4" t="s">
        <v>317</v>
      </c>
      <c r="AP78" s="4" t="s">
        <v>375</v>
      </c>
      <c r="AQ78" s="6">
        <v>210504.00000000003</v>
      </c>
      <c r="AR78" s="4" t="s">
        <v>316</v>
      </c>
      <c r="AS78" s="65" t="s">
        <v>1042</v>
      </c>
      <c r="AT78" s="6">
        <v>9565.2599999999984</v>
      </c>
      <c r="AU78" s="4" t="s">
        <v>318</v>
      </c>
      <c r="AV78" s="4" t="s">
        <v>376</v>
      </c>
      <c r="AW78" s="6">
        <v>3826.2000000000007</v>
      </c>
      <c r="AX78" s="4" t="s">
        <v>315</v>
      </c>
      <c r="AY78" s="4" t="s">
        <v>378</v>
      </c>
      <c r="AZ78" s="6">
        <v>174484.2</v>
      </c>
      <c r="BA78" s="4" t="s">
        <v>319</v>
      </c>
      <c r="BB78" s="4" t="s">
        <v>376</v>
      </c>
      <c r="BC78" s="6">
        <v>124948.26999999999</v>
      </c>
      <c r="BD78" s="4" t="s">
        <v>638</v>
      </c>
      <c r="BE78" s="4" t="s">
        <v>376</v>
      </c>
      <c r="BF78" s="30">
        <f t="shared" si="4"/>
        <v>2003426.322112676</v>
      </c>
    </row>
    <row r="79" spans="1:58" ht="15" customHeight="1" x14ac:dyDescent="0.25">
      <c r="A79" s="26">
        <v>77</v>
      </c>
      <c r="B79" s="27" t="s">
        <v>406</v>
      </c>
      <c r="C79" s="27" t="s">
        <v>619</v>
      </c>
      <c r="D79" s="4" t="s">
        <v>238</v>
      </c>
      <c r="E79" s="1">
        <v>43466</v>
      </c>
      <c r="F79" s="4" t="s">
        <v>31</v>
      </c>
      <c r="G79" s="6">
        <v>84475.540000000008</v>
      </c>
      <c r="H79" s="4" t="s">
        <v>315</v>
      </c>
      <c r="I79" s="4" t="s">
        <v>376</v>
      </c>
      <c r="J79" s="6">
        <v>30718.439999999995</v>
      </c>
      <c r="K79" s="4" t="s">
        <v>316</v>
      </c>
      <c r="L79" s="65" t="s">
        <v>1042</v>
      </c>
      <c r="M79" s="6">
        <v>6588.9000000000005</v>
      </c>
      <c r="N79" s="4" t="s">
        <v>315</v>
      </c>
      <c r="O79" s="4" t="s">
        <v>373</v>
      </c>
      <c r="P79" s="6">
        <v>8028.7600000000011</v>
      </c>
      <c r="Q79" s="4" t="s">
        <v>317</v>
      </c>
      <c r="R79" s="4" t="s">
        <v>376</v>
      </c>
      <c r="S79" s="6">
        <v>50615.44000000001</v>
      </c>
      <c r="T79" s="4" t="s">
        <v>315</v>
      </c>
      <c r="U79" s="4" t="s">
        <v>376</v>
      </c>
      <c r="V79" s="6">
        <v>0</v>
      </c>
      <c r="W79" s="4" t="s">
        <v>315</v>
      </c>
      <c r="X79" s="4"/>
      <c r="Y79" s="6">
        <v>0</v>
      </c>
      <c r="Z79" s="4" t="s">
        <v>315</v>
      </c>
      <c r="AA79" s="4"/>
      <c r="AB79" s="6">
        <v>523.66</v>
      </c>
      <c r="AC79" s="4" t="s">
        <v>315</v>
      </c>
      <c r="AD79" s="4" t="s">
        <v>376</v>
      </c>
      <c r="AE79" s="6">
        <v>0</v>
      </c>
      <c r="AF79" s="4" t="s">
        <v>315</v>
      </c>
      <c r="AG79" s="4"/>
      <c r="AH79" s="6">
        <v>16406.379999999997</v>
      </c>
      <c r="AI79" s="4" t="s">
        <v>315</v>
      </c>
      <c r="AJ79" s="4" t="s">
        <v>374</v>
      </c>
      <c r="AK79" s="6">
        <v>19548.04</v>
      </c>
      <c r="AL79" s="4" t="s">
        <v>315</v>
      </c>
      <c r="AM79" s="4" t="s">
        <v>377</v>
      </c>
      <c r="AN79" s="6">
        <v>3141.64</v>
      </c>
      <c r="AO79" s="4" t="s">
        <v>317</v>
      </c>
      <c r="AP79" s="4" t="s">
        <v>375</v>
      </c>
      <c r="AQ79" s="6">
        <v>56724.239999999991</v>
      </c>
      <c r="AR79" s="4" t="s">
        <v>316</v>
      </c>
      <c r="AS79" s="4" t="s">
        <v>376</v>
      </c>
      <c r="AT79" s="6">
        <v>2181.75</v>
      </c>
      <c r="AU79" s="4" t="s">
        <v>318</v>
      </c>
      <c r="AV79" s="4" t="s">
        <v>376</v>
      </c>
      <c r="AW79" s="6">
        <v>872.74000000000012</v>
      </c>
      <c r="AX79" s="4" t="s">
        <v>315</v>
      </c>
      <c r="AY79" s="4" t="s">
        <v>378</v>
      </c>
      <c r="AZ79" s="6">
        <v>38921.58</v>
      </c>
      <c r="BA79" s="4" t="s">
        <v>319</v>
      </c>
      <c r="BB79" s="4" t="s">
        <v>376</v>
      </c>
      <c r="BC79" s="6">
        <v>12741.32</v>
      </c>
      <c r="BD79" s="4" t="s">
        <v>638</v>
      </c>
      <c r="BE79" s="4" t="s">
        <v>376</v>
      </c>
      <c r="BF79" s="30">
        <f t="shared" si="4"/>
        <v>331488.43000000005</v>
      </c>
    </row>
    <row r="80" spans="1:58" ht="15" customHeight="1" x14ac:dyDescent="0.25">
      <c r="A80" s="26">
        <v>78</v>
      </c>
      <c r="B80" s="27" t="s">
        <v>407</v>
      </c>
      <c r="C80" s="27" t="s">
        <v>620</v>
      </c>
      <c r="D80" s="4" t="s">
        <v>238</v>
      </c>
      <c r="E80" s="1">
        <v>43466</v>
      </c>
      <c r="F80" s="4" t="s">
        <v>31</v>
      </c>
      <c r="G80" s="6">
        <v>54136.44</v>
      </c>
      <c r="H80" s="4" t="s">
        <v>315</v>
      </c>
      <c r="I80" s="4" t="s">
        <v>376</v>
      </c>
      <c r="J80" s="6">
        <v>19686.000000000004</v>
      </c>
      <c r="K80" s="4" t="s">
        <v>316</v>
      </c>
      <c r="L80" s="65" t="s">
        <v>1042</v>
      </c>
      <c r="M80" s="6">
        <v>4222.41</v>
      </c>
      <c r="N80" s="4" t="s">
        <v>315</v>
      </c>
      <c r="O80" s="4" t="s">
        <v>373</v>
      </c>
      <c r="P80" s="6">
        <v>5145.2399999999989</v>
      </c>
      <c r="Q80" s="4" t="s">
        <v>317</v>
      </c>
      <c r="R80" s="4" t="s">
        <v>376</v>
      </c>
      <c r="S80" s="6">
        <v>32437.08</v>
      </c>
      <c r="T80" s="4" t="s">
        <v>315</v>
      </c>
      <c r="U80" s="4" t="s">
        <v>376</v>
      </c>
      <c r="V80" s="6">
        <v>0</v>
      </c>
      <c r="W80" s="4" t="s">
        <v>315</v>
      </c>
      <c r="X80" s="4"/>
      <c r="Y80" s="6">
        <v>0</v>
      </c>
      <c r="Z80" s="4" t="s">
        <v>315</v>
      </c>
      <c r="AA80" s="4"/>
      <c r="AB80" s="6">
        <v>335.52</v>
      </c>
      <c r="AC80" s="4" t="s">
        <v>315</v>
      </c>
      <c r="AD80" s="4" t="s">
        <v>376</v>
      </c>
      <c r="AE80" s="6">
        <v>0</v>
      </c>
      <c r="AF80" s="4" t="s">
        <v>315</v>
      </c>
      <c r="AG80" s="4"/>
      <c r="AH80" s="6">
        <v>10514.039999999999</v>
      </c>
      <c r="AI80" s="4" t="s">
        <v>315</v>
      </c>
      <c r="AJ80" s="4" t="s">
        <v>374</v>
      </c>
      <c r="AK80" s="6">
        <v>12527.400000000003</v>
      </c>
      <c r="AL80" s="4" t="s">
        <v>315</v>
      </c>
      <c r="AM80" s="4" t="s">
        <v>377</v>
      </c>
      <c r="AN80" s="6">
        <v>2013.36</v>
      </c>
      <c r="AO80" s="4" t="s">
        <v>317</v>
      </c>
      <c r="AP80" s="4" t="s">
        <v>375</v>
      </c>
      <c r="AQ80" s="6">
        <v>36351.840000000004</v>
      </c>
      <c r="AR80" s="4" t="s">
        <v>316</v>
      </c>
      <c r="AS80" s="4" t="s">
        <v>376</v>
      </c>
      <c r="AT80" s="6">
        <v>1398.15</v>
      </c>
      <c r="AU80" s="4" t="s">
        <v>318</v>
      </c>
      <c r="AV80" s="4" t="s">
        <v>376</v>
      </c>
      <c r="AW80" s="6">
        <v>559.32000000000005</v>
      </c>
      <c r="AX80" s="4" t="s">
        <v>315</v>
      </c>
      <c r="AY80" s="4" t="s">
        <v>378</v>
      </c>
      <c r="AZ80" s="6">
        <v>24942.960000000006</v>
      </c>
      <c r="BA80" s="4" t="s">
        <v>319</v>
      </c>
      <c r="BB80" s="4" t="s">
        <v>376</v>
      </c>
      <c r="BC80" s="6">
        <v>6543.84</v>
      </c>
      <c r="BD80" s="4" t="s">
        <v>638</v>
      </c>
      <c r="BE80" s="4" t="s">
        <v>376</v>
      </c>
      <c r="BF80" s="30">
        <f t="shared" si="4"/>
        <v>210813.6</v>
      </c>
    </row>
    <row r="81" spans="1:58" ht="15" customHeight="1" x14ac:dyDescent="0.25">
      <c r="A81" s="26">
        <v>79</v>
      </c>
      <c r="B81" s="27" t="s">
        <v>408</v>
      </c>
      <c r="C81" s="27" t="s">
        <v>621</v>
      </c>
      <c r="D81" s="4" t="s">
        <v>238</v>
      </c>
      <c r="E81" s="1">
        <v>43466</v>
      </c>
      <c r="F81" s="4" t="s">
        <v>31</v>
      </c>
      <c r="G81" s="6">
        <v>181947.36</v>
      </c>
      <c r="H81" s="4" t="s">
        <v>315</v>
      </c>
      <c r="I81" s="4" t="s">
        <v>376</v>
      </c>
      <c r="J81" s="6">
        <v>66162.720000000001</v>
      </c>
      <c r="K81" s="4" t="s">
        <v>316</v>
      </c>
      <c r="L81" s="65" t="s">
        <v>1042</v>
      </c>
      <c r="M81" s="6">
        <v>14191.109999999999</v>
      </c>
      <c r="N81" s="4" t="s">
        <v>315</v>
      </c>
      <c r="O81" s="4" t="s">
        <v>373</v>
      </c>
      <c r="P81" s="6">
        <v>17292.48</v>
      </c>
      <c r="Q81" s="4" t="s">
        <v>317</v>
      </c>
      <c r="R81" s="4" t="s">
        <v>376</v>
      </c>
      <c r="S81" s="6">
        <v>142099.19999999995</v>
      </c>
      <c r="T81" s="4" t="s">
        <v>315</v>
      </c>
      <c r="U81" s="4" t="s">
        <v>376</v>
      </c>
      <c r="V81" s="6">
        <v>0</v>
      </c>
      <c r="W81" s="4" t="s">
        <v>315</v>
      </c>
      <c r="X81" s="4"/>
      <c r="Y81" s="6">
        <v>0</v>
      </c>
      <c r="Z81" s="4" t="s">
        <v>315</v>
      </c>
      <c r="AA81" s="4"/>
      <c r="AB81" s="6">
        <v>1127.7599999999998</v>
      </c>
      <c r="AC81" s="4" t="s">
        <v>315</v>
      </c>
      <c r="AD81" s="4" t="s">
        <v>376</v>
      </c>
      <c r="AE81" s="6">
        <v>0</v>
      </c>
      <c r="AF81" s="4" t="s">
        <v>315</v>
      </c>
      <c r="AG81" s="4"/>
      <c r="AH81" s="6">
        <v>35336.880000000012</v>
      </c>
      <c r="AI81" s="4" t="s">
        <v>315</v>
      </c>
      <c r="AJ81" s="4" t="s">
        <v>374</v>
      </c>
      <c r="AK81" s="6">
        <v>42103.560000000005</v>
      </c>
      <c r="AL81" s="4" t="s">
        <v>315</v>
      </c>
      <c r="AM81" s="4" t="s">
        <v>377</v>
      </c>
      <c r="AN81" s="6">
        <v>6766.5599999999977</v>
      </c>
      <c r="AO81" s="4" t="s">
        <v>317</v>
      </c>
      <c r="AP81" s="4" t="s">
        <v>375</v>
      </c>
      <c r="AQ81" s="6">
        <v>122175.23999999999</v>
      </c>
      <c r="AR81" s="4" t="s">
        <v>316</v>
      </c>
      <c r="AS81" s="65" t="s">
        <v>1042</v>
      </c>
      <c r="AT81" s="6">
        <v>4699.05</v>
      </c>
      <c r="AU81" s="4" t="s">
        <v>318</v>
      </c>
      <c r="AV81" s="4" t="s">
        <v>376</v>
      </c>
      <c r="AW81" s="6">
        <v>1879.6799999999996</v>
      </c>
      <c r="AX81" s="4" t="s">
        <v>315</v>
      </c>
      <c r="AY81" s="4" t="s">
        <v>378</v>
      </c>
      <c r="AZ81" s="6">
        <v>83831.039999999979</v>
      </c>
      <c r="BA81" s="4" t="s">
        <v>319</v>
      </c>
      <c r="BB81" s="4" t="s">
        <v>376</v>
      </c>
      <c r="BC81" s="6">
        <v>29116.659999999996</v>
      </c>
      <c r="BD81" s="4" t="s">
        <v>638</v>
      </c>
      <c r="BE81" s="4" t="s">
        <v>376</v>
      </c>
      <c r="BF81" s="30">
        <f t="shared" ref="BF81:BF105" si="5">G81+J81+M81+P81+S81+V81+Y81+AB81+AE81+AH81+AK81+AN81+AQ81+AT81+AW81+AZ81+BC81</f>
        <v>748729.29999999993</v>
      </c>
    </row>
    <row r="82" spans="1:58" ht="15" customHeight="1" x14ac:dyDescent="0.25">
      <c r="A82" s="26">
        <v>80</v>
      </c>
      <c r="B82" s="27" t="s">
        <v>409</v>
      </c>
      <c r="C82" s="27" t="s">
        <v>622</v>
      </c>
      <c r="D82" s="4" t="s">
        <v>238</v>
      </c>
      <c r="E82" s="1">
        <v>43466</v>
      </c>
      <c r="F82" s="4" t="s">
        <v>31</v>
      </c>
      <c r="G82" s="6">
        <v>267305.28000000003</v>
      </c>
      <c r="H82" s="4" t="s">
        <v>315</v>
      </c>
      <c r="I82" s="4" t="s">
        <v>376</v>
      </c>
      <c r="J82" s="6">
        <v>67016.760000000024</v>
      </c>
      <c r="K82" s="4" t="s">
        <v>316</v>
      </c>
      <c r="L82" s="65" t="s">
        <v>1042</v>
      </c>
      <c r="M82" s="6">
        <v>14374.32</v>
      </c>
      <c r="N82" s="4" t="s">
        <v>315</v>
      </c>
      <c r="O82" s="4" t="s">
        <v>373</v>
      </c>
      <c r="P82" s="6">
        <v>17515.8</v>
      </c>
      <c r="Q82" s="4" t="s">
        <v>317</v>
      </c>
      <c r="R82" s="4" t="s">
        <v>376</v>
      </c>
      <c r="S82" s="6">
        <v>110425.32</v>
      </c>
      <c r="T82" s="4" t="s">
        <v>315</v>
      </c>
      <c r="U82" s="4" t="s">
        <v>376</v>
      </c>
      <c r="V82" s="6">
        <v>0</v>
      </c>
      <c r="W82" s="4" t="s">
        <v>315</v>
      </c>
      <c r="X82" s="4"/>
      <c r="Y82" s="6">
        <v>0</v>
      </c>
      <c r="Z82" s="4" t="s">
        <v>315</v>
      </c>
      <c r="AA82" s="4"/>
      <c r="AB82" s="6">
        <v>1142.2800000000002</v>
      </c>
      <c r="AC82" s="4" t="s">
        <v>315</v>
      </c>
      <c r="AD82" s="4" t="s">
        <v>376</v>
      </c>
      <c r="AE82" s="6">
        <v>0</v>
      </c>
      <c r="AF82" s="4" t="s">
        <v>315</v>
      </c>
      <c r="AG82" s="4"/>
      <c r="AH82" s="6">
        <v>35793</v>
      </c>
      <c r="AI82" s="4" t="s">
        <v>315</v>
      </c>
      <c r="AJ82" s="4" t="s">
        <v>374</v>
      </c>
      <c r="AK82" s="6">
        <v>42647.039999999986</v>
      </c>
      <c r="AL82" s="4" t="s">
        <v>315</v>
      </c>
      <c r="AM82" s="4" t="s">
        <v>377</v>
      </c>
      <c r="AN82" s="6">
        <v>6854.04</v>
      </c>
      <c r="AO82" s="4" t="s">
        <v>317</v>
      </c>
      <c r="AP82" s="4" t="s">
        <v>375</v>
      </c>
      <c r="AQ82" s="6">
        <v>94432.680000000008</v>
      </c>
      <c r="AR82" s="4" t="s">
        <v>316</v>
      </c>
      <c r="AS82" s="65" t="s">
        <v>1042</v>
      </c>
      <c r="AT82" s="6">
        <v>4759.71</v>
      </c>
      <c r="AU82" s="4" t="s">
        <v>318</v>
      </c>
      <c r="AV82" s="4" t="s">
        <v>376</v>
      </c>
      <c r="AW82" s="6">
        <v>1903.9200000000003</v>
      </c>
      <c r="AX82" s="4" t="s">
        <v>315</v>
      </c>
      <c r="AY82" s="4" t="s">
        <v>378</v>
      </c>
      <c r="AZ82" s="6">
        <v>114233.04</v>
      </c>
      <c r="BA82" s="4" t="s">
        <v>319</v>
      </c>
      <c r="BB82" s="4" t="s">
        <v>376</v>
      </c>
      <c r="BC82" s="6">
        <v>28567.339999999997</v>
      </c>
      <c r="BD82" s="4" t="s">
        <v>638</v>
      </c>
      <c r="BE82" s="4" t="s">
        <v>376</v>
      </c>
      <c r="BF82" s="30">
        <f t="shared" si="5"/>
        <v>806970.53000000014</v>
      </c>
    </row>
    <row r="83" spans="1:58" ht="15" customHeight="1" x14ac:dyDescent="0.25">
      <c r="A83" s="26">
        <v>81</v>
      </c>
      <c r="B83" s="27" t="s">
        <v>410</v>
      </c>
      <c r="C83" s="27" t="s">
        <v>623</v>
      </c>
      <c r="D83" s="4" t="s">
        <v>238</v>
      </c>
      <c r="E83" s="1">
        <v>43466</v>
      </c>
      <c r="F83" s="4" t="s">
        <v>31</v>
      </c>
      <c r="G83" s="6">
        <v>148742.87999999998</v>
      </c>
      <c r="H83" s="4" t="s">
        <v>315</v>
      </c>
      <c r="I83" s="4" t="s">
        <v>376</v>
      </c>
      <c r="J83" s="6">
        <v>54088.319999999985</v>
      </c>
      <c r="K83" s="4" t="s">
        <v>316</v>
      </c>
      <c r="L83" s="65" t="s">
        <v>1042</v>
      </c>
      <c r="M83" s="6">
        <v>11601.33</v>
      </c>
      <c r="N83" s="4" t="s">
        <v>315</v>
      </c>
      <c r="O83" s="4" t="s">
        <v>373</v>
      </c>
      <c r="P83" s="6">
        <v>14136.720000000001</v>
      </c>
      <c r="Q83" s="4" t="s">
        <v>317</v>
      </c>
      <c r="R83" s="4" t="s">
        <v>376</v>
      </c>
      <c r="S83" s="6">
        <v>116166.95999999999</v>
      </c>
      <c r="T83" s="4" t="s">
        <v>315</v>
      </c>
      <c r="U83" s="4" t="s">
        <v>376</v>
      </c>
      <c r="V83" s="6">
        <v>0</v>
      </c>
      <c r="W83" s="4" t="s">
        <v>315</v>
      </c>
      <c r="X83" s="4"/>
      <c r="Y83" s="6">
        <v>0</v>
      </c>
      <c r="Z83" s="4" t="s">
        <v>315</v>
      </c>
      <c r="AA83" s="4"/>
      <c r="AB83" s="6">
        <v>921.96000000000015</v>
      </c>
      <c r="AC83" s="4" t="s">
        <v>315</v>
      </c>
      <c r="AD83" s="4" t="s">
        <v>376</v>
      </c>
      <c r="AE83" s="6">
        <v>0</v>
      </c>
      <c r="AF83" s="4" t="s">
        <v>315</v>
      </c>
      <c r="AG83" s="4"/>
      <c r="AH83" s="6">
        <v>28888.080000000002</v>
      </c>
      <c r="AI83" s="4" t="s">
        <v>315</v>
      </c>
      <c r="AJ83" s="4" t="s">
        <v>374</v>
      </c>
      <c r="AK83" s="6">
        <v>34419.840000000004</v>
      </c>
      <c r="AL83" s="4" t="s">
        <v>315</v>
      </c>
      <c r="AM83" s="4" t="s">
        <v>377</v>
      </c>
      <c r="AN83" s="6">
        <v>5531.7599999999984</v>
      </c>
      <c r="AO83" s="4" t="s">
        <v>317</v>
      </c>
      <c r="AP83" s="4" t="s">
        <v>375</v>
      </c>
      <c r="AQ83" s="6">
        <v>99878.999999999971</v>
      </c>
      <c r="AR83" s="4" t="s">
        <v>316</v>
      </c>
      <c r="AS83" s="65" t="s">
        <v>1042</v>
      </c>
      <c r="AT83" s="6">
        <v>3841.5</v>
      </c>
      <c r="AU83" s="4" t="s">
        <v>318</v>
      </c>
      <c r="AV83" s="4" t="s">
        <v>376</v>
      </c>
      <c r="AW83" s="6">
        <v>1536.5999999999997</v>
      </c>
      <c r="AX83" s="4" t="s">
        <v>315</v>
      </c>
      <c r="AY83" s="4" t="s">
        <v>378</v>
      </c>
      <c r="AZ83" s="6">
        <v>120372.36</v>
      </c>
      <c r="BA83" s="4" t="s">
        <v>319</v>
      </c>
      <c r="BB83" s="4" t="s">
        <v>376</v>
      </c>
      <c r="BC83" s="6">
        <v>38418.959999999999</v>
      </c>
      <c r="BD83" s="4" t="s">
        <v>638</v>
      </c>
      <c r="BE83" s="4" t="s">
        <v>376</v>
      </c>
      <c r="BF83" s="30">
        <f t="shared" si="5"/>
        <v>678546.2699999999</v>
      </c>
    </row>
    <row r="84" spans="1:58" ht="15" customHeight="1" x14ac:dyDescent="0.25">
      <c r="A84" s="26">
        <v>82</v>
      </c>
      <c r="B84" s="27" t="s">
        <v>567</v>
      </c>
      <c r="C84" s="27" t="s">
        <v>624</v>
      </c>
      <c r="D84" s="4" t="s">
        <v>238</v>
      </c>
      <c r="E84" s="1">
        <v>43466</v>
      </c>
      <c r="F84" s="4" t="s">
        <v>31</v>
      </c>
      <c r="G84" s="6">
        <v>183149.28</v>
      </c>
      <c r="H84" s="4" t="s">
        <v>315</v>
      </c>
      <c r="I84" s="4" t="s">
        <v>376</v>
      </c>
      <c r="J84" s="6">
        <v>66599.759999999995</v>
      </c>
      <c r="K84" s="4" t="s">
        <v>316</v>
      </c>
      <c r="L84" s="65" t="s">
        <v>1042</v>
      </c>
      <c r="M84" s="6">
        <v>14284.889999999998</v>
      </c>
      <c r="N84" s="4" t="s">
        <v>315</v>
      </c>
      <c r="O84" s="4" t="s">
        <v>373</v>
      </c>
      <c r="P84" s="6">
        <v>17406.720000000005</v>
      </c>
      <c r="Q84" s="4" t="s">
        <v>317</v>
      </c>
      <c r="R84" s="4" t="s">
        <v>376</v>
      </c>
      <c r="S84" s="6">
        <v>109738.31999999996</v>
      </c>
      <c r="T84" s="4" t="s">
        <v>315</v>
      </c>
      <c r="U84" s="4" t="s">
        <v>376</v>
      </c>
      <c r="V84" s="6">
        <v>0</v>
      </c>
      <c r="W84" s="4" t="s">
        <v>315</v>
      </c>
      <c r="X84" s="4"/>
      <c r="Y84" s="6">
        <v>0</v>
      </c>
      <c r="Z84" s="4" t="s">
        <v>315</v>
      </c>
      <c r="AA84" s="4"/>
      <c r="AB84" s="6">
        <v>1135.3200000000002</v>
      </c>
      <c r="AC84" s="4" t="s">
        <v>315</v>
      </c>
      <c r="AD84" s="4" t="s">
        <v>376</v>
      </c>
      <c r="AE84" s="6">
        <v>0</v>
      </c>
      <c r="AF84" s="4" t="s">
        <v>315</v>
      </c>
      <c r="AG84" s="4"/>
      <c r="AH84" s="6">
        <v>35570.400000000009</v>
      </c>
      <c r="AI84" s="4" t="s">
        <v>315</v>
      </c>
      <c r="AJ84" s="4" t="s">
        <v>374</v>
      </c>
      <c r="AK84" s="6">
        <v>42381.599999999999</v>
      </c>
      <c r="AL84" s="4" t="s">
        <v>315</v>
      </c>
      <c r="AM84" s="4" t="s">
        <v>377</v>
      </c>
      <c r="AN84" s="6">
        <v>6811.44</v>
      </c>
      <c r="AO84" s="4" t="s">
        <v>317</v>
      </c>
      <c r="AP84" s="4" t="s">
        <v>375</v>
      </c>
      <c r="AQ84" s="6">
        <v>122982.84</v>
      </c>
      <c r="AR84" s="4" t="s">
        <v>316</v>
      </c>
      <c r="AS84" s="65" t="s">
        <v>1042</v>
      </c>
      <c r="AT84" s="6">
        <v>4730.0999999999995</v>
      </c>
      <c r="AU84" s="4" t="s">
        <v>318</v>
      </c>
      <c r="AV84" s="4" t="s">
        <v>376</v>
      </c>
      <c r="AW84" s="6">
        <v>1892.0399999999995</v>
      </c>
      <c r="AX84" s="4" t="s">
        <v>315</v>
      </c>
      <c r="AY84" s="4" t="s">
        <v>378</v>
      </c>
      <c r="AZ84" s="6">
        <v>88225.08</v>
      </c>
      <c r="BA84" s="4" t="s">
        <v>319</v>
      </c>
      <c r="BB84" s="4" t="s">
        <v>376</v>
      </c>
      <c r="BC84" s="6">
        <v>59477.069999999992</v>
      </c>
      <c r="BD84" s="4" t="s">
        <v>638</v>
      </c>
      <c r="BE84" s="4" t="s">
        <v>376</v>
      </c>
      <c r="BF84" s="30">
        <f t="shared" si="5"/>
        <v>754384.85999999987</v>
      </c>
    </row>
    <row r="85" spans="1:58" ht="15" customHeight="1" x14ac:dyDescent="0.25">
      <c r="A85" s="26">
        <v>83</v>
      </c>
      <c r="B85" s="27" t="s">
        <v>551</v>
      </c>
      <c r="C85" s="27" t="s">
        <v>625</v>
      </c>
      <c r="D85" s="4" t="s">
        <v>238</v>
      </c>
      <c r="E85" s="1">
        <v>43466</v>
      </c>
      <c r="F85" s="4" t="s">
        <v>31</v>
      </c>
      <c r="G85" s="6">
        <v>689357.03999999992</v>
      </c>
      <c r="H85" s="4" t="s">
        <v>315</v>
      </c>
      <c r="I85" s="4" t="s">
        <v>376</v>
      </c>
      <c r="J85" s="6">
        <v>177810.36</v>
      </c>
      <c r="K85" s="4" t="s">
        <v>316</v>
      </c>
      <c r="L85" s="65" t="s">
        <v>1042</v>
      </c>
      <c r="M85" s="6">
        <v>51633.39</v>
      </c>
      <c r="N85" s="4" t="s">
        <v>315</v>
      </c>
      <c r="O85" s="4" t="s">
        <v>554</v>
      </c>
      <c r="P85" s="6">
        <v>0</v>
      </c>
      <c r="Q85" s="4" t="s">
        <v>317</v>
      </c>
      <c r="R85" s="4" t="s">
        <v>376</v>
      </c>
      <c r="S85" s="6">
        <v>396653.87999999995</v>
      </c>
      <c r="T85" s="4" t="s">
        <v>315</v>
      </c>
      <c r="U85" s="4" t="s">
        <v>376</v>
      </c>
      <c r="V85" s="6">
        <v>170971.56000000003</v>
      </c>
      <c r="W85" s="4" t="s">
        <v>315</v>
      </c>
      <c r="X85" s="65" t="s">
        <v>1042</v>
      </c>
      <c r="Y85" s="6">
        <v>566257.67999999993</v>
      </c>
      <c r="Z85" s="4" t="s">
        <v>315</v>
      </c>
      <c r="AA85" s="4"/>
      <c r="AB85" s="6">
        <v>4103.28</v>
      </c>
      <c r="AC85" s="4" t="s">
        <v>315</v>
      </c>
      <c r="AD85" s="4" t="s">
        <v>376</v>
      </c>
      <c r="AE85" s="6">
        <v>0</v>
      </c>
      <c r="AF85" s="4" t="s">
        <v>315</v>
      </c>
      <c r="AG85" s="4"/>
      <c r="AH85" s="6">
        <v>128570.51999999996</v>
      </c>
      <c r="AI85" s="4" t="s">
        <v>315</v>
      </c>
      <c r="AJ85" s="4" t="s">
        <v>374</v>
      </c>
      <c r="AK85" s="6">
        <v>153190.43999999997</v>
      </c>
      <c r="AL85" s="4" t="s">
        <v>315</v>
      </c>
      <c r="AM85" s="4" t="s">
        <v>377</v>
      </c>
      <c r="AN85" s="6">
        <v>24619.919999999998</v>
      </c>
      <c r="AO85" s="4" t="s">
        <v>317</v>
      </c>
      <c r="AP85" s="4" t="s">
        <v>375</v>
      </c>
      <c r="AQ85" s="6">
        <v>217475.75999999998</v>
      </c>
      <c r="AR85" s="4" t="s">
        <v>316</v>
      </c>
      <c r="AS85" s="65" t="s">
        <v>1042</v>
      </c>
      <c r="AT85" s="6">
        <v>17097.150000000001</v>
      </c>
      <c r="AU85" s="4" t="s">
        <v>318</v>
      </c>
      <c r="AV85" s="4" t="s">
        <v>376</v>
      </c>
      <c r="AW85" s="6">
        <v>6838.9199999999992</v>
      </c>
      <c r="AX85" s="4" t="s">
        <v>315</v>
      </c>
      <c r="AY85" s="4" t="s">
        <v>378</v>
      </c>
      <c r="AZ85" s="6">
        <v>305013.12000000005</v>
      </c>
      <c r="BA85" s="4" t="s">
        <v>319</v>
      </c>
      <c r="BB85" s="4" t="s">
        <v>376</v>
      </c>
      <c r="BC85" s="6">
        <v>325539.03000000003</v>
      </c>
      <c r="BD85" s="4" t="s">
        <v>638</v>
      </c>
      <c r="BE85" s="4" t="s">
        <v>376</v>
      </c>
      <c r="BF85" s="30">
        <f t="shared" si="5"/>
        <v>3235132.05</v>
      </c>
    </row>
    <row r="86" spans="1:58" ht="15" customHeight="1" x14ac:dyDescent="0.25">
      <c r="A86" s="26">
        <v>84</v>
      </c>
      <c r="B86" s="27" t="s">
        <v>896</v>
      </c>
      <c r="C86" s="27" t="s">
        <v>897</v>
      </c>
      <c r="D86" s="4" t="s">
        <v>238</v>
      </c>
      <c r="E86" s="1">
        <v>43466</v>
      </c>
      <c r="F86" s="4" t="s">
        <v>31</v>
      </c>
      <c r="G86" s="6">
        <v>154279.70673417728</v>
      </c>
      <c r="H86" s="4" t="s">
        <v>315</v>
      </c>
      <c r="I86" s="4" t="s">
        <v>376</v>
      </c>
      <c r="J86" s="6">
        <v>53509.799999999996</v>
      </c>
      <c r="K86" s="4" t="s">
        <v>316</v>
      </c>
      <c r="L86" s="65" t="s">
        <v>1042</v>
      </c>
      <c r="M86" s="6">
        <v>11477.22</v>
      </c>
      <c r="N86" s="4" t="s">
        <v>315</v>
      </c>
      <c r="O86" s="4" t="s">
        <v>373</v>
      </c>
      <c r="P86" s="6">
        <v>13985.639999999996</v>
      </c>
      <c r="Q86" s="4" t="s">
        <v>317</v>
      </c>
      <c r="R86" s="4" t="s">
        <v>376</v>
      </c>
      <c r="S86" s="6">
        <v>114924.12000000001</v>
      </c>
      <c r="T86" s="4" t="s">
        <v>315</v>
      </c>
      <c r="U86" s="4" t="s">
        <v>376</v>
      </c>
      <c r="V86" s="6">
        <v>0</v>
      </c>
      <c r="W86" s="4" t="s">
        <v>315</v>
      </c>
      <c r="X86" s="4"/>
      <c r="Y86" s="6">
        <v>0</v>
      </c>
      <c r="Z86" s="4" t="s">
        <v>315</v>
      </c>
      <c r="AA86" s="4"/>
      <c r="AB86" s="6">
        <v>912.11999999999989</v>
      </c>
      <c r="AC86" s="4" t="s">
        <v>315</v>
      </c>
      <c r="AD86" s="4" t="s">
        <v>376</v>
      </c>
      <c r="AE86" s="6">
        <v>0</v>
      </c>
      <c r="AF86" s="4" t="s">
        <v>315</v>
      </c>
      <c r="AG86" s="4"/>
      <c r="AH86" s="6">
        <v>28578.960000000006</v>
      </c>
      <c r="AI86" s="4" t="s">
        <v>315</v>
      </c>
      <c r="AJ86" s="4" t="s">
        <v>374</v>
      </c>
      <c r="AK86" s="6">
        <v>34051.560000000012</v>
      </c>
      <c r="AL86" s="4" t="s">
        <v>315</v>
      </c>
      <c r="AM86" s="4" t="s">
        <v>377</v>
      </c>
      <c r="AN86" s="6">
        <v>5472.6000000000013</v>
      </c>
      <c r="AO86" s="4" t="s">
        <v>317</v>
      </c>
      <c r="AP86" s="4" t="s">
        <v>375</v>
      </c>
      <c r="AQ86" s="6">
        <v>98810.400000000023</v>
      </c>
      <c r="AR86" s="4" t="s">
        <v>316</v>
      </c>
      <c r="AS86" s="65" t="s">
        <v>1042</v>
      </c>
      <c r="AT86" s="6">
        <v>3800.3999999999996</v>
      </c>
      <c r="AU86" s="4" t="s">
        <v>318</v>
      </c>
      <c r="AV86" s="4" t="s">
        <v>376</v>
      </c>
      <c r="AW86" s="6">
        <v>1520.2799999999995</v>
      </c>
      <c r="AX86" s="4" t="s">
        <v>315</v>
      </c>
      <c r="AY86" s="4" t="s">
        <v>378</v>
      </c>
      <c r="AZ86" s="6">
        <v>71639.160000000018</v>
      </c>
      <c r="BA86" s="4" t="s">
        <v>319</v>
      </c>
      <c r="BB86" s="4" t="s">
        <v>376</v>
      </c>
      <c r="BC86" s="6">
        <v>29106.3</v>
      </c>
      <c r="BD86" s="4" t="s">
        <v>638</v>
      </c>
      <c r="BE86" s="4" t="s">
        <v>376</v>
      </c>
      <c r="BF86" s="30">
        <f t="shared" si="5"/>
        <v>622068.26673417736</v>
      </c>
    </row>
    <row r="87" spans="1:58" ht="15" customHeight="1" x14ac:dyDescent="0.25">
      <c r="A87" s="26">
        <v>85</v>
      </c>
      <c r="B87" s="27" t="s">
        <v>901</v>
      </c>
      <c r="C87" s="27" t="s">
        <v>902</v>
      </c>
      <c r="D87" s="4" t="s">
        <v>238</v>
      </c>
      <c r="E87" s="1">
        <v>43466</v>
      </c>
      <c r="F87" s="4" t="s">
        <v>31</v>
      </c>
      <c r="G87" s="6">
        <v>146826.24000000002</v>
      </c>
      <c r="H87" s="4" t="s">
        <v>315</v>
      </c>
      <c r="I87" s="4" t="s">
        <v>376</v>
      </c>
      <c r="J87" s="6">
        <v>53391.360000000015</v>
      </c>
      <c r="K87" s="4" t="s">
        <v>316</v>
      </c>
      <c r="L87" s="65" t="s">
        <v>1042</v>
      </c>
      <c r="M87" s="6">
        <v>11451.84</v>
      </c>
      <c r="N87" s="4" t="s">
        <v>315</v>
      </c>
      <c r="O87" s="4" t="s">
        <v>373</v>
      </c>
      <c r="P87" s="6">
        <v>13954.559999999998</v>
      </c>
      <c r="Q87" s="4" t="s">
        <v>317</v>
      </c>
      <c r="R87" s="4" t="s">
        <v>376</v>
      </c>
      <c r="S87" s="6">
        <v>87974.39999999998</v>
      </c>
      <c r="T87" s="4" t="s">
        <v>315</v>
      </c>
      <c r="U87" s="4" t="s">
        <v>376</v>
      </c>
      <c r="V87" s="6">
        <v>0</v>
      </c>
      <c r="W87" s="4" t="s">
        <v>315</v>
      </c>
      <c r="X87" s="4"/>
      <c r="Y87" s="6">
        <v>0</v>
      </c>
      <c r="Z87" s="4" t="s">
        <v>315</v>
      </c>
      <c r="AA87" s="4"/>
      <c r="AB87" s="6">
        <v>910.08000000000027</v>
      </c>
      <c r="AC87" s="4" t="s">
        <v>315</v>
      </c>
      <c r="AD87" s="4" t="s">
        <v>376</v>
      </c>
      <c r="AE87" s="6">
        <v>0</v>
      </c>
      <c r="AF87" s="4" t="s">
        <v>315</v>
      </c>
      <c r="AG87" s="4"/>
      <c r="AH87" s="6">
        <v>28515.84</v>
      </c>
      <c r="AI87" s="4" t="s">
        <v>315</v>
      </c>
      <c r="AJ87" s="4" t="s">
        <v>374</v>
      </c>
      <c r="AK87" s="6">
        <v>33976.32</v>
      </c>
      <c r="AL87" s="4" t="s">
        <v>315</v>
      </c>
      <c r="AM87" s="4" t="s">
        <v>377</v>
      </c>
      <c r="AN87" s="6">
        <v>5460.4800000000005</v>
      </c>
      <c r="AO87" s="4" t="s">
        <v>317</v>
      </c>
      <c r="AP87" s="4" t="s">
        <v>375</v>
      </c>
      <c r="AQ87" s="6">
        <v>98592.000000000015</v>
      </c>
      <c r="AR87" s="4" t="s">
        <v>316</v>
      </c>
      <c r="AS87" s="65" t="s">
        <v>1042</v>
      </c>
      <c r="AT87" s="6">
        <v>3792</v>
      </c>
      <c r="AU87" s="4" t="s">
        <v>318</v>
      </c>
      <c r="AV87" s="4" t="s">
        <v>376</v>
      </c>
      <c r="AW87" s="6">
        <v>1516.8000000000002</v>
      </c>
      <c r="AX87" s="4" t="s">
        <v>315</v>
      </c>
      <c r="AY87" s="4" t="s">
        <v>378</v>
      </c>
      <c r="AZ87" s="6">
        <v>71489.280000000013</v>
      </c>
      <c r="BA87" s="4" t="s">
        <v>319</v>
      </c>
      <c r="BB87" s="4" t="s">
        <v>376</v>
      </c>
      <c r="BC87" s="6">
        <v>19971.32</v>
      </c>
      <c r="BD87" s="4" t="s">
        <v>638</v>
      </c>
      <c r="BE87" s="4" t="s">
        <v>376</v>
      </c>
      <c r="BF87" s="30">
        <f t="shared" si="5"/>
        <v>577822.52</v>
      </c>
    </row>
    <row r="88" spans="1:58" ht="15" customHeight="1" x14ac:dyDescent="0.25">
      <c r="A88" s="26">
        <v>86</v>
      </c>
      <c r="B88" s="27" t="s">
        <v>906</v>
      </c>
      <c r="C88" s="27" t="s">
        <v>907</v>
      </c>
      <c r="D88" s="4" t="s">
        <v>238</v>
      </c>
      <c r="E88" s="1">
        <v>43466</v>
      </c>
      <c r="F88" s="4" t="s">
        <v>31</v>
      </c>
      <c r="G88" s="6">
        <v>148333.32</v>
      </c>
      <c r="H88" s="4" t="s">
        <v>315</v>
      </c>
      <c r="I88" s="4" t="s">
        <v>376</v>
      </c>
      <c r="J88" s="6">
        <v>53939.340000000011</v>
      </c>
      <c r="K88" s="4" t="s">
        <v>316</v>
      </c>
      <c r="L88" s="65" t="s">
        <v>1042</v>
      </c>
      <c r="M88" s="6">
        <v>11568.720000000001</v>
      </c>
      <c r="N88" s="4" t="s">
        <v>315</v>
      </c>
      <c r="O88" s="4" t="s">
        <v>373</v>
      </c>
      <c r="P88" s="6">
        <v>14097.869999999997</v>
      </c>
      <c r="Q88" s="4" t="s">
        <v>317</v>
      </c>
      <c r="R88" s="4" t="s">
        <v>376</v>
      </c>
      <c r="S88" s="6">
        <v>97289.75</v>
      </c>
      <c r="T88" s="4" t="s">
        <v>315</v>
      </c>
      <c r="U88" s="4" t="s">
        <v>376</v>
      </c>
      <c r="V88" s="6">
        <v>0</v>
      </c>
      <c r="W88" s="4" t="s">
        <v>315</v>
      </c>
      <c r="X88" s="4"/>
      <c r="Y88" s="6">
        <v>0</v>
      </c>
      <c r="Z88" s="4" t="s">
        <v>315</v>
      </c>
      <c r="AA88" s="4"/>
      <c r="AB88" s="6">
        <v>919.4799999999999</v>
      </c>
      <c r="AC88" s="4" t="s">
        <v>315</v>
      </c>
      <c r="AD88" s="4" t="s">
        <v>376</v>
      </c>
      <c r="AE88" s="6">
        <v>0</v>
      </c>
      <c r="AF88" s="4" t="s">
        <v>315</v>
      </c>
      <c r="AG88" s="4"/>
      <c r="AH88" s="6">
        <v>28808.530000000006</v>
      </c>
      <c r="AI88" s="4" t="s">
        <v>315</v>
      </c>
      <c r="AJ88" s="4" t="s">
        <v>374</v>
      </c>
      <c r="AK88" s="6">
        <v>34325.019999999997</v>
      </c>
      <c r="AL88" s="4" t="s">
        <v>315</v>
      </c>
      <c r="AM88" s="4" t="s">
        <v>377</v>
      </c>
      <c r="AN88" s="6">
        <v>5516.5999999999995</v>
      </c>
      <c r="AO88" s="4" t="s">
        <v>317</v>
      </c>
      <c r="AP88" s="4" t="s">
        <v>375</v>
      </c>
      <c r="AQ88" s="6">
        <v>99604.15</v>
      </c>
      <c r="AR88" s="4" t="s">
        <v>316</v>
      </c>
      <c r="AS88" s="65" t="s">
        <v>1042</v>
      </c>
      <c r="AT88" s="6">
        <v>3830.7000000000003</v>
      </c>
      <c r="AU88" s="4" t="s">
        <v>318</v>
      </c>
      <c r="AV88" s="4" t="s">
        <v>376</v>
      </c>
      <c r="AW88" s="6">
        <v>1532.3899999999999</v>
      </c>
      <c r="AX88" s="4" t="s">
        <v>315</v>
      </c>
      <c r="AY88" s="4" t="s">
        <v>378</v>
      </c>
      <c r="AZ88" s="6">
        <v>72183.759999999995</v>
      </c>
      <c r="BA88" s="4" t="s">
        <v>319</v>
      </c>
      <c r="BB88" s="4" t="s">
        <v>376</v>
      </c>
      <c r="BC88" s="6">
        <v>19345.640000000003</v>
      </c>
      <c r="BD88" s="4" t="s">
        <v>638</v>
      </c>
      <c r="BE88" s="4" t="s">
        <v>376</v>
      </c>
      <c r="BF88" s="30">
        <f t="shared" si="5"/>
        <v>591295.27</v>
      </c>
    </row>
    <row r="89" spans="1:58" ht="15" customHeight="1" x14ac:dyDescent="0.25">
      <c r="A89" s="26">
        <v>87</v>
      </c>
      <c r="B89" s="27" t="s">
        <v>911</v>
      </c>
      <c r="C89" s="27" t="s">
        <v>912</v>
      </c>
      <c r="D89" s="4" t="s">
        <v>238</v>
      </c>
      <c r="E89" s="1">
        <v>43466</v>
      </c>
      <c r="F89" s="4" t="s">
        <v>31</v>
      </c>
      <c r="G89" s="6">
        <v>115933.56000000001</v>
      </c>
      <c r="H89" s="4" t="s">
        <v>315</v>
      </c>
      <c r="I89" s="4" t="s">
        <v>376</v>
      </c>
      <c r="J89" s="6">
        <v>42157.68</v>
      </c>
      <c r="K89" s="4" t="s">
        <v>316</v>
      </c>
      <c r="L89" s="65" t="s">
        <v>1042</v>
      </c>
      <c r="M89" s="6">
        <v>9042.33</v>
      </c>
      <c r="N89" s="4" t="s">
        <v>315</v>
      </c>
      <c r="O89" s="4" t="s">
        <v>373</v>
      </c>
      <c r="P89" s="6">
        <v>11018.519999999997</v>
      </c>
      <c r="Q89" s="4" t="s">
        <v>317</v>
      </c>
      <c r="R89" s="4" t="s">
        <v>376</v>
      </c>
      <c r="S89" s="6">
        <v>69464.280000000013</v>
      </c>
      <c r="T89" s="4" t="s">
        <v>315</v>
      </c>
      <c r="U89" s="4" t="s">
        <v>376</v>
      </c>
      <c r="V89" s="6">
        <v>0</v>
      </c>
      <c r="W89" s="4" t="s">
        <v>315</v>
      </c>
      <c r="X89" s="4"/>
      <c r="Y89" s="6">
        <v>0</v>
      </c>
      <c r="Z89" s="4" t="s">
        <v>315</v>
      </c>
      <c r="AA89" s="4"/>
      <c r="AB89" s="6">
        <v>718.56000000000006</v>
      </c>
      <c r="AC89" s="4" t="s">
        <v>315</v>
      </c>
      <c r="AD89" s="4" t="s">
        <v>376</v>
      </c>
      <c r="AE89" s="6">
        <v>0</v>
      </c>
      <c r="AF89" s="4" t="s">
        <v>315</v>
      </c>
      <c r="AG89" s="4"/>
      <c r="AH89" s="6">
        <v>22515.960000000006</v>
      </c>
      <c r="AI89" s="4" t="s">
        <v>315</v>
      </c>
      <c r="AJ89" s="4" t="s">
        <v>374</v>
      </c>
      <c r="AK89" s="6">
        <v>26827.560000000009</v>
      </c>
      <c r="AL89" s="4" t="s">
        <v>315</v>
      </c>
      <c r="AM89" s="4" t="s">
        <v>377</v>
      </c>
      <c r="AN89" s="6">
        <v>4311.6000000000013</v>
      </c>
      <c r="AO89" s="4" t="s">
        <v>317</v>
      </c>
      <c r="AP89" s="4" t="s">
        <v>375</v>
      </c>
      <c r="AQ89" s="6">
        <v>77847.840000000026</v>
      </c>
      <c r="AR89" s="4" t="s">
        <v>316</v>
      </c>
      <c r="AS89" s="65" t="s">
        <v>1042</v>
      </c>
      <c r="AT89" s="6">
        <v>2994.1499999999996</v>
      </c>
      <c r="AU89" s="4" t="s">
        <v>318</v>
      </c>
      <c r="AV89" s="4" t="s">
        <v>376</v>
      </c>
      <c r="AW89" s="6">
        <v>1197.7199999999998</v>
      </c>
      <c r="AX89" s="4" t="s">
        <v>315</v>
      </c>
      <c r="AY89" s="4" t="s">
        <v>378</v>
      </c>
      <c r="AZ89" s="6">
        <v>86055.6</v>
      </c>
      <c r="BA89" s="4" t="s">
        <v>319</v>
      </c>
      <c r="BB89" s="4" t="s">
        <v>376</v>
      </c>
      <c r="BC89" s="6">
        <v>15310.81</v>
      </c>
      <c r="BD89" s="4" t="s">
        <v>638</v>
      </c>
      <c r="BE89" s="4" t="s">
        <v>376</v>
      </c>
      <c r="BF89" s="30">
        <f t="shared" si="5"/>
        <v>485396.17</v>
      </c>
    </row>
    <row r="90" spans="1:58" ht="15" customHeight="1" x14ac:dyDescent="0.25">
      <c r="A90" s="26">
        <v>88</v>
      </c>
      <c r="B90" s="27" t="s">
        <v>916</v>
      </c>
      <c r="C90" s="27" t="s">
        <v>917</v>
      </c>
      <c r="D90" s="4" t="s">
        <v>238</v>
      </c>
      <c r="E90" s="1">
        <v>43466</v>
      </c>
      <c r="F90" s="4" t="s">
        <v>31</v>
      </c>
      <c r="G90" s="6">
        <v>60682.080000000002</v>
      </c>
      <c r="H90" s="4" t="s">
        <v>315</v>
      </c>
      <c r="I90" s="4" t="s">
        <v>376</v>
      </c>
      <c r="J90" s="6">
        <v>22066.200000000004</v>
      </c>
      <c r="K90" s="4" t="s">
        <v>316</v>
      </c>
      <c r="L90" s="65" t="s">
        <v>1042</v>
      </c>
      <c r="M90" s="6">
        <v>4732.9500000000007</v>
      </c>
      <c r="N90" s="4" t="s">
        <v>315</v>
      </c>
      <c r="O90" s="4" t="s">
        <v>373</v>
      </c>
      <c r="P90" s="6">
        <v>5767.32</v>
      </c>
      <c r="Q90" s="4" t="s">
        <v>317</v>
      </c>
      <c r="R90" s="4" t="s">
        <v>376</v>
      </c>
      <c r="S90" s="6">
        <v>36359.039999999994</v>
      </c>
      <c r="T90" s="4" t="s">
        <v>315</v>
      </c>
      <c r="U90" s="4" t="s">
        <v>376</v>
      </c>
      <c r="V90" s="6">
        <v>0</v>
      </c>
      <c r="W90" s="4" t="s">
        <v>315</v>
      </c>
      <c r="X90" s="4"/>
      <c r="Y90" s="6">
        <v>0</v>
      </c>
      <c r="Z90" s="4" t="s">
        <v>315</v>
      </c>
      <c r="AA90" s="4"/>
      <c r="AB90" s="6">
        <v>376.07999999999993</v>
      </c>
      <c r="AC90" s="4" t="s">
        <v>315</v>
      </c>
      <c r="AD90" s="4" t="s">
        <v>376</v>
      </c>
      <c r="AE90" s="6">
        <v>0</v>
      </c>
      <c r="AF90" s="4" t="s">
        <v>315</v>
      </c>
      <c r="AG90" s="4"/>
      <c r="AH90" s="6">
        <v>11785.320000000002</v>
      </c>
      <c r="AI90" s="4" t="s">
        <v>315</v>
      </c>
      <c r="AJ90" s="4" t="s">
        <v>374</v>
      </c>
      <c r="AK90" s="6">
        <v>14042.160000000002</v>
      </c>
      <c r="AL90" s="4" t="s">
        <v>315</v>
      </c>
      <c r="AM90" s="4" t="s">
        <v>377</v>
      </c>
      <c r="AN90" s="6">
        <v>2256.7199999999998</v>
      </c>
      <c r="AO90" s="4" t="s">
        <v>317</v>
      </c>
      <c r="AP90" s="4" t="s">
        <v>375</v>
      </c>
      <c r="AQ90" s="6">
        <v>40747.08</v>
      </c>
      <c r="AR90" s="4" t="s">
        <v>316</v>
      </c>
      <c r="AS90" s="4" t="s">
        <v>376</v>
      </c>
      <c r="AT90" s="6">
        <v>1567.1999999999998</v>
      </c>
      <c r="AU90" s="4" t="s">
        <v>318</v>
      </c>
      <c r="AV90" s="4" t="s">
        <v>376</v>
      </c>
      <c r="AW90" s="6">
        <v>626.88</v>
      </c>
      <c r="AX90" s="4" t="s">
        <v>315</v>
      </c>
      <c r="AY90" s="4" t="s">
        <v>378</v>
      </c>
      <c r="AZ90" s="6">
        <v>27958.800000000007</v>
      </c>
      <c r="BA90" s="4" t="s">
        <v>319</v>
      </c>
      <c r="BB90" s="4" t="s">
        <v>376</v>
      </c>
      <c r="BC90" s="6">
        <v>7334.6400000000012</v>
      </c>
      <c r="BD90" s="4" t="s">
        <v>638</v>
      </c>
      <c r="BE90" s="4" t="s">
        <v>376</v>
      </c>
      <c r="BF90" s="30">
        <f t="shared" si="5"/>
        <v>236302.47000000006</v>
      </c>
    </row>
    <row r="91" spans="1:58" ht="15" customHeight="1" x14ac:dyDescent="0.25">
      <c r="A91" s="26">
        <v>89</v>
      </c>
      <c r="B91" s="27" t="s">
        <v>921</v>
      </c>
      <c r="C91" s="27" t="s">
        <v>922</v>
      </c>
      <c r="D91" s="4" t="s">
        <v>238</v>
      </c>
      <c r="E91" s="1">
        <v>43466</v>
      </c>
      <c r="F91" s="4" t="s">
        <v>31</v>
      </c>
      <c r="G91" s="6">
        <v>205542.24000000008</v>
      </c>
      <c r="H91" s="4" t="s">
        <v>315</v>
      </c>
      <c r="I91" s="4" t="s">
        <v>376</v>
      </c>
      <c r="J91" s="6">
        <v>60494.040000000023</v>
      </c>
      <c r="K91" s="4" t="s">
        <v>316</v>
      </c>
      <c r="L91" s="65" t="s">
        <v>1042</v>
      </c>
      <c r="M91" s="6">
        <v>12975.27</v>
      </c>
      <c r="N91" s="4" t="s">
        <v>315</v>
      </c>
      <c r="O91" s="4" t="s">
        <v>373</v>
      </c>
      <c r="P91" s="6">
        <v>15810.960000000001</v>
      </c>
      <c r="Q91" s="4" t="s">
        <v>317</v>
      </c>
      <c r="R91" s="4" t="s">
        <v>376</v>
      </c>
      <c r="S91" s="6">
        <v>129924.6</v>
      </c>
      <c r="T91" s="4" t="s">
        <v>315</v>
      </c>
      <c r="U91" s="4" t="s">
        <v>376</v>
      </c>
      <c r="V91" s="6">
        <v>0</v>
      </c>
      <c r="W91" s="4" t="s">
        <v>315</v>
      </c>
      <c r="X91" s="4"/>
      <c r="Y91" s="6">
        <v>0</v>
      </c>
      <c r="Z91" s="4" t="s">
        <v>315</v>
      </c>
      <c r="AA91" s="4"/>
      <c r="AB91" s="6">
        <v>1031.1600000000003</v>
      </c>
      <c r="AC91" s="4" t="s">
        <v>315</v>
      </c>
      <c r="AD91" s="4" t="s">
        <v>376</v>
      </c>
      <c r="AE91" s="6">
        <v>0</v>
      </c>
      <c r="AF91" s="4" t="s">
        <v>315</v>
      </c>
      <c r="AG91" s="4"/>
      <c r="AH91" s="6">
        <v>32309.279999999995</v>
      </c>
      <c r="AI91" s="4" t="s">
        <v>315</v>
      </c>
      <c r="AJ91" s="4" t="s">
        <v>374</v>
      </c>
      <c r="AK91" s="6">
        <v>38496.239999999998</v>
      </c>
      <c r="AL91" s="4" t="s">
        <v>315</v>
      </c>
      <c r="AM91" s="4" t="s">
        <v>377</v>
      </c>
      <c r="AN91" s="6">
        <v>6186.8399999999992</v>
      </c>
      <c r="AO91" s="4" t="s">
        <v>317</v>
      </c>
      <c r="AP91" s="4" t="s">
        <v>375</v>
      </c>
      <c r="AQ91" s="6">
        <v>111707.63999999997</v>
      </c>
      <c r="AR91" s="4" t="s">
        <v>316</v>
      </c>
      <c r="AS91" s="65" t="s">
        <v>1042</v>
      </c>
      <c r="AT91" s="6">
        <v>4296.4500000000007</v>
      </c>
      <c r="AU91" s="4" t="s">
        <v>318</v>
      </c>
      <c r="AV91" s="4" t="s">
        <v>376</v>
      </c>
      <c r="AW91" s="6">
        <v>1718.64</v>
      </c>
      <c r="AX91" s="4" t="s">
        <v>315</v>
      </c>
      <c r="AY91" s="4" t="s">
        <v>378</v>
      </c>
      <c r="AZ91" s="6">
        <v>76648.680000000008</v>
      </c>
      <c r="BA91" s="4" t="s">
        <v>319</v>
      </c>
      <c r="BB91" s="4" t="s">
        <v>376</v>
      </c>
      <c r="BC91" s="6">
        <v>63762.030000000013</v>
      </c>
      <c r="BD91" s="4" t="s">
        <v>638</v>
      </c>
      <c r="BE91" s="4" t="s">
        <v>376</v>
      </c>
      <c r="BF91" s="30">
        <f t="shared" si="5"/>
        <v>760904.07000000007</v>
      </c>
    </row>
    <row r="92" spans="1:58" ht="15" customHeight="1" x14ac:dyDescent="0.25">
      <c r="A92" s="26">
        <v>90</v>
      </c>
      <c r="B92" s="27" t="s">
        <v>923</v>
      </c>
      <c r="C92" s="27" t="s">
        <v>924</v>
      </c>
      <c r="D92" s="4" t="s">
        <v>238</v>
      </c>
      <c r="E92" s="1">
        <v>43466</v>
      </c>
      <c r="F92" s="4" t="s">
        <v>31</v>
      </c>
      <c r="G92" s="6">
        <v>17609.759999999998</v>
      </c>
      <c r="H92" s="4" t="s">
        <v>315</v>
      </c>
      <c r="I92" s="4" t="s">
        <v>376</v>
      </c>
      <c r="J92" s="6">
        <v>6403.5599999999995</v>
      </c>
      <c r="K92" s="4" t="s">
        <v>316</v>
      </c>
      <c r="L92" s="65" t="s">
        <v>1042</v>
      </c>
      <c r="M92" s="6">
        <v>1373.49</v>
      </c>
      <c r="N92" s="4" t="s">
        <v>315</v>
      </c>
      <c r="O92" s="4" t="s">
        <v>373</v>
      </c>
      <c r="P92" s="6">
        <v>1673.6399999999996</v>
      </c>
      <c r="Q92" s="4" t="s">
        <v>317</v>
      </c>
      <c r="R92" s="4" t="s">
        <v>376</v>
      </c>
      <c r="S92" s="6">
        <v>10551.36</v>
      </c>
      <c r="T92" s="4" t="s">
        <v>315</v>
      </c>
      <c r="U92" s="4" t="s">
        <v>376</v>
      </c>
      <c r="V92" s="6">
        <v>0</v>
      </c>
      <c r="W92" s="4" t="s">
        <v>315</v>
      </c>
      <c r="X92" s="4"/>
      <c r="Y92" s="6">
        <v>0</v>
      </c>
      <c r="Z92" s="4" t="s">
        <v>315</v>
      </c>
      <c r="AA92" s="4"/>
      <c r="AB92" s="6">
        <v>109.19999999999997</v>
      </c>
      <c r="AC92" s="4" t="s">
        <v>315</v>
      </c>
      <c r="AD92" s="4" t="s">
        <v>376</v>
      </c>
      <c r="AE92" s="6">
        <v>0</v>
      </c>
      <c r="AF92" s="4" t="s">
        <v>315</v>
      </c>
      <c r="AG92" s="4"/>
      <c r="AH92" s="6">
        <v>3420.1200000000008</v>
      </c>
      <c r="AI92" s="4" t="s">
        <v>315</v>
      </c>
      <c r="AJ92" s="4" t="s">
        <v>374</v>
      </c>
      <c r="AK92" s="6">
        <v>4074.9599999999996</v>
      </c>
      <c r="AL92" s="4" t="s">
        <v>315</v>
      </c>
      <c r="AM92" s="4" t="s">
        <v>377</v>
      </c>
      <c r="AN92" s="6">
        <v>654.96</v>
      </c>
      <c r="AO92" s="4" t="s">
        <v>317</v>
      </c>
      <c r="AP92" s="4" t="s">
        <v>375</v>
      </c>
      <c r="AQ92" s="6">
        <v>11824.919999999998</v>
      </c>
      <c r="AR92" s="4" t="s">
        <v>316</v>
      </c>
      <c r="AS92" s="65" t="s">
        <v>1042</v>
      </c>
      <c r="AT92" s="6">
        <v>454.79999999999995</v>
      </c>
      <c r="AU92" s="4" t="s">
        <v>318</v>
      </c>
      <c r="AV92" s="4" t="s">
        <v>376</v>
      </c>
      <c r="AW92" s="6">
        <v>181.92</v>
      </c>
      <c r="AX92" s="4" t="s">
        <v>315</v>
      </c>
      <c r="AY92" s="4" t="s">
        <v>378</v>
      </c>
      <c r="AZ92" s="6">
        <v>8113.6800000000012</v>
      </c>
      <c r="BA92" s="4" t="s">
        <v>319</v>
      </c>
      <c r="BB92" s="4" t="s">
        <v>376</v>
      </c>
      <c r="BC92" s="6">
        <v>1783.0199999999998</v>
      </c>
      <c r="BD92" s="4" t="s">
        <v>638</v>
      </c>
      <c r="BE92" s="4" t="s">
        <v>376</v>
      </c>
      <c r="BF92" s="30">
        <f t="shared" si="5"/>
        <v>68229.39</v>
      </c>
    </row>
    <row r="93" spans="1:58" ht="15" customHeight="1" x14ac:dyDescent="0.25">
      <c r="A93" s="26">
        <v>91</v>
      </c>
      <c r="B93" s="27" t="s">
        <v>928</v>
      </c>
      <c r="C93" s="27" t="s">
        <v>929</v>
      </c>
      <c r="D93" s="4" t="s">
        <v>238</v>
      </c>
      <c r="E93" s="1">
        <v>43466</v>
      </c>
      <c r="F93" s="4" t="s">
        <v>31</v>
      </c>
      <c r="G93" s="6">
        <v>17592.48</v>
      </c>
      <c r="H93" s="4" t="s">
        <v>315</v>
      </c>
      <c r="I93" s="4" t="s">
        <v>376</v>
      </c>
      <c r="J93" s="6">
        <v>6397.2000000000016</v>
      </c>
      <c r="K93" s="4" t="s">
        <v>316</v>
      </c>
      <c r="L93" s="65" t="s">
        <v>1042</v>
      </c>
      <c r="M93" s="6">
        <v>1372.1399999999999</v>
      </c>
      <c r="N93" s="4" t="s">
        <v>315</v>
      </c>
      <c r="O93" s="4" t="s">
        <v>373</v>
      </c>
      <c r="P93" s="6">
        <v>1672.0800000000004</v>
      </c>
      <c r="Q93" s="4" t="s">
        <v>317</v>
      </c>
      <c r="R93" s="4" t="s">
        <v>376</v>
      </c>
      <c r="S93" s="6">
        <v>10540.92</v>
      </c>
      <c r="T93" s="4" t="s">
        <v>315</v>
      </c>
      <c r="U93" s="4" t="s">
        <v>376</v>
      </c>
      <c r="V93" s="6">
        <v>0</v>
      </c>
      <c r="W93" s="4" t="s">
        <v>315</v>
      </c>
      <c r="X93" s="4"/>
      <c r="Y93" s="6">
        <v>0</v>
      </c>
      <c r="Z93" s="4" t="s">
        <v>315</v>
      </c>
      <c r="AA93" s="4"/>
      <c r="AB93" s="6">
        <v>109.08000000000003</v>
      </c>
      <c r="AC93" s="4" t="s">
        <v>315</v>
      </c>
      <c r="AD93" s="4" t="s">
        <v>376</v>
      </c>
      <c r="AE93" s="6">
        <v>0</v>
      </c>
      <c r="AF93" s="4" t="s">
        <v>315</v>
      </c>
      <c r="AG93" s="4"/>
      <c r="AH93" s="6">
        <v>3416.76</v>
      </c>
      <c r="AI93" s="4" t="s">
        <v>315</v>
      </c>
      <c r="AJ93" s="4" t="s">
        <v>374</v>
      </c>
      <c r="AK93" s="6">
        <v>4071</v>
      </c>
      <c r="AL93" s="4" t="s">
        <v>315</v>
      </c>
      <c r="AM93" s="4" t="s">
        <v>377</v>
      </c>
      <c r="AN93" s="6">
        <v>654.2399999999999</v>
      </c>
      <c r="AO93" s="4" t="s">
        <v>317</v>
      </c>
      <c r="AP93" s="4" t="s">
        <v>375</v>
      </c>
      <c r="AQ93" s="6">
        <v>11813.160000000002</v>
      </c>
      <c r="AR93" s="4" t="s">
        <v>316</v>
      </c>
      <c r="AS93" s="65" t="s">
        <v>1042</v>
      </c>
      <c r="AT93" s="6">
        <v>454.34999999999997</v>
      </c>
      <c r="AU93" s="4" t="s">
        <v>318</v>
      </c>
      <c r="AV93" s="4" t="s">
        <v>376</v>
      </c>
      <c r="AW93" s="6">
        <v>181.80000000000004</v>
      </c>
      <c r="AX93" s="4" t="s">
        <v>315</v>
      </c>
      <c r="AY93" s="4" t="s">
        <v>378</v>
      </c>
      <c r="AZ93" s="6">
        <v>8105.6400000000021</v>
      </c>
      <c r="BA93" s="4" t="s">
        <v>319</v>
      </c>
      <c r="BB93" s="4" t="s">
        <v>376</v>
      </c>
      <c r="BC93" s="6">
        <v>2217.3599999999997</v>
      </c>
      <c r="BD93" s="4" t="s">
        <v>638</v>
      </c>
      <c r="BE93" s="4" t="s">
        <v>376</v>
      </c>
      <c r="BF93" s="30">
        <f t="shared" si="5"/>
        <v>68598.210000000006</v>
      </c>
    </row>
    <row r="94" spans="1:58" ht="15" customHeight="1" x14ac:dyDescent="0.25">
      <c r="A94" s="26">
        <v>92</v>
      </c>
      <c r="B94" s="27" t="s">
        <v>933</v>
      </c>
      <c r="C94" s="27" t="s">
        <v>934</v>
      </c>
      <c r="D94" s="4" t="s">
        <v>238</v>
      </c>
      <c r="E94" s="1">
        <v>43466</v>
      </c>
      <c r="F94" s="4" t="s">
        <v>31</v>
      </c>
      <c r="G94" s="6">
        <v>272961.59999999998</v>
      </c>
      <c r="H94" s="4" t="s">
        <v>315</v>
      </c>
      <c r="I94" s="4" t="s">
        <v>376</v>
      </c>
      <c r="J94" s="6">
        <v>82262.400000000009</v>
      </c>
      <c r="K94" s="4" t="s">
        <v>316</v>
      </c>
      <c r="L94" s="65" t="s">
        <v>1042</v>
      </c>
      <c r="M94" s="6">
        <v>17644.349999999999</v>
      </c>
      <c r="N94" s="4" t="s">
        <v>315</v>
      </c>
      <c r="O94" s="4" t="s">
        <v>373</v>
      </c>
      <c r="P94" s="6">
        <v>21500.400000000005</v>
      </c>
      <c r="Q94" s="4" t="s">
        <v>317</v>
      </c>
      <c r="R94" s="4" t="s">
        <v>376</v>
      </c>
      <c r="S94" s="6">
        <v>135546</v>
      </c>
      <c r="T94" s="4" t="s">
        <v>315</v>
      </c>
      <c r="U94" s="4" t="s">
        <v>376</v>
      </c>
      <c r="V94" s="6">
        <v>0</v>
      </c>
      <c r="W94" s="4" t="s">
        <v>315</v>
      </c>
      <c r="X94" s="4"/>
      <c r="Y94" s="6">
        <v>0</v>
      </c>
      <c r="Z94" s="4" t="s">
        <v>315</v>
      </c>
      <c r="AA94" s="4"/>
      <c r="AB94" s="6">
        <v>1402.1999999999998</v>
      </c>
      <c r="AC94" s="4" t="s">
        <v>315</v>
      </c>
      <c r="AD94" s="4" t="s">
        <v>376</v>
      </c>
      <c r="AE94" s="6">
        <v>0</v>
      </c>
      <c r="AF94" s="4" t="s">
        <v>315</v>
      </c>
      <c r="AG94" s="4"/>
      <c r="AH94" s="6">
        <v>43935.600000000006</v>
      </c>
      <c r="AI94" s="4" t="s">
        <v>315</v>
      </c>
      <c r="AJ94" s="4" t="s">
        <v>374</v>
      </c>
      <c r="AK94" s="6">
        <v>52348.80000000001</v>
      </c>
      <c r="AL94" s="4" t="s">
        <v>315</v>
      </c>
      <c r="AM94" s="4" t="s">
        <v>377</v>
      </c>
      <c r="AN94" s="6">
        <v>8413.2000000000025</v>
      </c>
      <c r="AO94" s="4" t="s">
        <v>317</v>
      </c>
      <c r="AP94" s="4" t="s">
        <v>375</v>
      </c>
      <c r="AQ94" s="6">
        <v>151905.00000000006</v>
      </c>
      <c r="AR94" s="4" t="s">
        <v>316</v>
      </c>
      <c r="AS94" s="4" t="s">
        <v>376</v>
      </c>
      <c r="AT94" s="6">
        <v>5842.5</v>
      </c>
      <c r="AU94" s="4" t="s">
        <v>318</v>
      </c>
      <c r="AV94" s="4" t="s">
        <v>376</v>
      </c>
      <c r="AW94" s="6">
        <v>2337</v>
      </c>
      <c r="AX94" s="4" t="s">
        <v>315</v>
      </c>
      <c r="AY94" s="4" t="s">
        <v>378</v>
      </c>
      <c r="AZ94" s="6">
        <v>104230.20000000003</v>
      </c>
      <c r="BA94" s="4" t="s">
        <v>319</v>
      </c>
      <c r="BB94" s="4" t="s">
        <v>376</v>
      </c>
      <c r="BC94" s="6">
        <v>90443.1</v>
      </c>
      <c r="BD94" s="4" t="s">
        <v>638</v>
      </c>
      <c r="BE94" s="4" t="s">
        <v>376</v>
      </c>
      <c r="BF94" s="30">
        <f t="shared" si="5"/>
        <v>990772.35000000009</v>
      </c>
    </row>
    <row r="95" spans="1:58" ht="15" customHeight="1" x14ac:dyDescent="0.25">
      <c r="A95" s="26">
        <v>93</v>
      </c>
      <c r="B95" s="27" t="s">
        <v>937</v>
      </c>
      <c r="C95" s="27" t="s">
        <v>938</v>
      </c>
      <c r="D95" s="4" t="s">
        <v>238</v>
      </c>
      <c r="E95" s="1">
        <v>43466</v>
      </c>
      <c r="F95" s="4" t="s">
        <v>31</v>
      </c>
      <c r="G95" s="6">
        <v>204923.28999999995</v>
      </c>
      <c r="H95" s="4" t="s">
        <v>315</v>
      </c>
      <c r="I95" s="4" t="s">
        <v>376</v>
      </c>
      <c r="J95" s="6">
        <v>74517.599999999991</v>
      </c>
      <c r="K95" s="4" t="s">
        <v>316</v>
      </c>
      <c r="L95" s="65" t="s">
        <v>1042</v>
      </c>
      <c r="M95" s="6">
        <v>15994.53</v>
      </c>
      <c r="N95" s="4" t="s">
        <v>315</v>
      </c>
      <c r="O95" s="4" t="s">
        <v>373</v>
      </c>
      <c r="P95" s="6">
        <v>19476.249999999993</v>
      </c>
      <c r="Q95" s="4" t="s">
        <v>317</v>
      </c>
      <c r="R95" s="4" t="s">
        <v>376</v>
      </c>
      <c r="S95" s="6">
        <v>122784.55000000003</v>
      </c>
      <c r="T95" s="4" t="s">
        <v>315</v>
      </c>
      <c r="U95" s="4" t="s">
        <v>376</v>
      </c>
      <c r="V95" s="6">
        <v>0</v>
      </c>
      <c r="W95" s="4" t="s">
        <v>315</v>
      </c>
      <c r="X95" s="4"/>
      <c r="Y95" s="6">
        <v>0</v>
      </c>
      <c r="Z95" s="4" t="s">
        <v>315</v>
      </c>
      <c r="AA95" s="4"/>
      <c r="AB95" s="6">
        <v>1270.1999999999998</v>
      </c>
      <c r="AC95" s="4" t="s">
        <v>315</v>
      </c>
      <c r="AD95" s="4" t="s">
        <v>376</v>
      </c>
      <c r="AE95" s="6">
        <v>0</v>
      </c>
      <c r="AF95" s="4" t="s">
        <v>315</v>
      </c>
      <c r="AG95" s="4"/>
      <c r="AH95" s="6">
        <v>39799.12000000001</v>
      </c>
      <c r="AI95" s="4" t="s">
        <v>315</v>
      </c>
      <c r="AJ95" s="4" t="s">
        <v>374</v>
      </c>
      <c r="AK95" s="6">
        <v>47420.26</v>
      </c>
      <c r="AL95" s="4" t="s">
        <v>315</v>
      </c>
      <c r="AM95" s="4" t="s">
        <v>377</v>
      </c>
      <c r="AN95" s="6">
        <v>7621.090000000002</v>
      </c>
      <c r="AO95" s="4" t="s">
        <v>317</v>
      </c>
      <c r="AP95" s="4" t="s">
        <v>375</v>
      </c>
      <c r="AQ95" s="6">
        <v>137603.36000000002</v>
      </c>
      <c r="AR95" s="4" t="s">
        <v>316</v>
      </c>
      <c r="AS95" s="4" t="s">
        <v>376</v>
      </c>
      <c r="AT95" s="6">
        <v>5296.2000000000007</v>
      </c>
      <c r="AU95" s="4" t="s">
        <v>318</v>
      </c>
      <c r="AV95" s="4" t="s">
        <v>376</v>
      </c>
      <c r="AW95" s="6">
        <v>2117.0099999999998</v>
      </c>
      <c r="AX95" s="4" t="s">
        <v>315</v>
      </c>
      <c r="AY95" s="4" t="s">
        <v>378</v>
      </c>
      <c r="AZ95" s="6">
        <v>94417.10000000002</v>
      </c>
      <c r="BA95" s="4" t="s">
        <v>319</v>
      </c>
      <c r="BB95" s="4" t="s">
        <v>376</v>
      </c>
      <c r="BC95" s="6">
        <v>67850.280000000013</v>
      </c>
      <c r="BD95" s="4" t="s">
        <v>638</v>
      </c>
      <c r="BE95" s="4" t="s">
        <v>376</v>
      </c>
      <c r="BF95" s="30">
        <f t="shared" si="5"/>
        <v>841090.84</v>
      </c>
    </row>
    <row r="96" spans="1:58" ht="15" customHeight="1" x14ac:dyDescent="0.25">
      <c r="A96" s="26">
        <v>94</v>
      </c>
      <c r="B96" s="27" t="s">
        <v>941</v>
      </c>
      <c r="C96" s="27" t="s">
        <v>942</v>
      </c>
      <c r="D96" s="4" t="s">
        <v>238</v>
      </c>
      <c r="E96" s="1">
        <v>43466</v>
      </c>
      <c r="F96" s="4" t="s">
        <v>31</v>
      </c>
      <c r="G96" s="6">
        <v>186681.63</v>
      </c>
      <c r="H96" s="4" t="s">
        <v>315</v>
      </c>
      <c r="I96" s="4" t="s">
        <v>376</v>
      </c>
      <c r="J96" s="6">
        <v>67884.26999999999</v>
      </c>
      <c r="K96" s="4" t="s">
        <v>316</v>
      </c>
      <c r="L96" s="65" t="s">
        <v>1042</v>
      </c>
      <c r="M96" s="6">
        <v>14564.82</v>
      </c>
      <c r="N96" s="4" t="s">
        <v>315</v>
      </c>
      <c r="O96" s="4" t="s">
        <v>373</v>
      </c>
      <c r="P96" s="6">
        <v>17742.390000000003</v>
      </c>
      <c r="Q96" s="4" t="s">
        <v>317</v>
      </c>
      <c r="R96" s="4" t="s">
        <v>376</v>
      </c>
      <c r="S96" s="6">
        <v>111854.67</v>
      </c>
      <c r="T96" s="4" t="s">
        <v>315</v>
      </c>
      <c r="U96" s="4" t="s">
        <v>376</v>
      </c>
      <c r="V96" s="6">
        <v>0</v>
      </c>
      <c r="W96" s="4" t="s">
        <v>315</v>
      </c>
      <c r="X96" s="4"/>
      <c r="Y96" s="6">
        <v>0</v>
      </c>
      <c r="Z96" s="4" t="s">
        <v>315</v>
      </c>
      <c r="AA96" s="4"/>
      <c r="AB96" s="6">
        <v>1157.1599999999999</v>
      </c>
      <c r="AC96" s="4" t="s">
        <v>315</v>
      </c>
      <c r="AD96" s="4" t="s">
        <v>376</v>
      </c>
      <c r="AE96" s="6">
        <v>0</v>
      </c>
      <c r="AF96" s="4" t="s">
        <v>315</v>
      </c>
      <c r="AG96" s="4"/>
      <c r="AH96" s="6">
        <v>36256.380000000005</v>
      </c>
      <c r="AI96" s="4" t="s">
        <v>315</v>
      </c>
      <c r="AJ96" s="4" t="s">
        <v>374</v>
      </c>
      <c r="AK96" s="6">
        <v>43199.07</v>
      </c>
      <c r="AL96" s="4" t="s">
        <v>315</v>
      </c>
      <c r="AM96" s="4" t="s">
        <v>377</v>
      </c>
      <c r="AN96" s="6">
        <v>6942.6900000000005</v>
      </c>
      <c r="AO96" s="4" t="s">
        <v>317</v>
      </c>
      <c r="AP96" s="4" t="s">
        <v>375</v>
      </c>
      <c r="AQ96" s="6">
        <v>125354.37</v>
      </c>
      <c r="AR96" s="4" t="s">
        <v>316</v>
      </c>
      <c r="AS96" s="65" t="s">
        <v>1042</v>
      </c>
      <c r="AT96" s="6">
        <v>4822.7999999999993</v>
      </c>
      <c r="AU96" s="4" t="s">
        <v>318</v>
      </c>
      <c r="AV96" s="4" t="s">
        <v>376</v>
      </c>
      <c r="AW96" s="6">
        <v>1928.4900000000005</v>
      </c>
      <c r="AX96" s="4" t="s">
        <v>315</v>
      </c>
      <c r="AY96" s="4" t="s">
        <v>378</v>
      </c>
      <c r="AZ96" s="6">
        <v>116962.74000000002</v>
      </c>
      <c r="BA96" s="4" t="s">
        <v>319</v>
      </c>
      <c r="BB96" s="4" t="s">
        <v>376</v>
      </c>
      <c r="BC96" s="6">
        <v>29926.98</v>
      </c>
      <c r="BD96" s="4" t="s">
        <v>638</v>
      </c>
      <c r="BE96" s="4" t="s">
        <v>376</v>
      </c>
      <c r="BF96" s="30">
        <f t="shared" si="5"/>
        <v>765278.46</v>
      </c>
    </row>
    <row r="97" spans="1:58" ht="15" customHeight="1" x14ac:dyDescent="0.25">
      <c r="A97" s="26">
        <v>95</v>
      </c>
      <c r="B97" s="27" t="s">
        <v>946</v>
      </c>
      <c r="C97" s="27" t="s">
        <v>947</v>
      </c>
      <c r="D97" s="4" t="s">
        <v>238</v>
      </c>
      <c r="E97" s="1">
        <v>43466</v>
      </c>
      <c r="F97" s="4" t="s">
        <v>31</v>
      </c>
      <c r="G97" s="6">
        <v>73337.639999999985</v>
      </c>
      <c r="H97" s="4" t="s">
        <v>315</v>
      </c>
      <c r="I97" s="4" t="s">
        <v>376</v>
      </c>
      <c r="J97" s="6">
        <v>26668.199999999993</v>
      </c>
      <c r="K97" s="4" t="s">
        <v>316</v>
      </c>
      <c r="L97" s="65" t="s">
        <v>1042</v>
      </c>
      <c r="M97" s="6">
        <v>5720.04</v>
      </c>
      <c r="N97" s="4" t="s">
        <v>315</v>
      </c>
      <c r="O97" s="4" t="s">
        <v>373</v>
      </c>
      <c r="P97" s="6">
        <v>6970.2000000000007</v>
      </c>
      <c r="Q97" s="4" t="s">
        <v>317</v>
      </c>
      <c r="R97" s="4" t="s">
        <v>376</v>
      </c>
      <c r="S97" s="6">
        <v>43941.960000000014</v>
      </c>
      <c r="T97" s="4" t="s">
        <v>315</v>
      </c>
      <c r="U97" s="4" t="s">
        <v>376</v>
      </c>
      <c r="V97" s="6">
        <v>0</v>
      </c>
      <c r="W97" s="4" t="s">
        <v>315</v>
      </c>
      <c r="X97" s="4"/>
      <c r="Y97" s="6">
        <v>0</v>
      </c>
      <c r="Z97" s="4" t="s">
        <v>315</v>
      </c>
      <c r="AA97" s="4"/>
      <c r="AB97" s="6">
        <v>454.56</v>
      </c>
      <c r="AC97" s="4" t="s">
        <v>315</v>
      </c>
      <c r="AD97" s="4" t="s">
        <v>376</v>
      </c>
      <c r="AE97" s="6">
        <v>0</v>
      </c>
      <c r="AF97" s="4" t="s">
        <v>315</v>
      </c>
      <c r="AG97" s="4"/>
      <c r="AH97" s="6">
        <v>14243.280000000004</v>
      </c>
      <c r="AI97" s="4" t="s">
        <v>315</v>
      </c>
      <c r="AJ97" s="4" t="s">
        <v>374</v>
      </c>
      <c r="AK97" s="6">
        <v>16970.639999999996</v>
      </c>
      <c r="AL97" s="4" t="s">
        <v>315</v>
      </c>
      <c r="AM97" s="4" t="s">
        <v>377</v>
      </c>
      <c r="AN97" s="6">
        <v>2727.48</v>
      </c>
      <c r="AO97" s="4" t="s">
        <v>317</v>
      </c>
      <c r="AP97" s="4" t="s">
        <v>375</v>
      </c>
      <c r="AQ97" s="6">
        <v>49245.360000000015</v>
      </c>
      <c r="AR97" s="4" t="s">
        <v>316</v>
      </c>
      <c r="AS97" s="4" t="s">
        <v>376</v>
      </c>
      <c r="AT97" s="6">
        <v>1894.0500000000002</v>
      </c>
      <c r="AU97" s="4" t="s">
        <v>318</v>
      </c>
      <c r="AV97" s="4" t="s">
        <v>376</v>
      </c>
      <c r="AW97" s="6">
        <v>757.68</v>
      </c>
      <c r="AX97" s="4" t="s">
        <v>315</v>
      </c>
      <c r="AY97" s="4" t="s">
        <v>378</v>
      </c>
      <c r="AZ97" s="6">
        <v>33789.840000000004</v>
      </c>
      <c r="BA97" s="4" t="s">
        <v>319</v>
      </c>
      <c r="BB97" s="4" t="s">
        <v>376</v>
      </c>
      <c r="BC97" s="6">
        <v>8182.35</v>
      </c>
      <c r="BD97" s="4" t="s">
        <v>638</v>
      </c>
      <c r="BE97" s="4" t="s">
        <v>376</v>
      </c>
      <c r="BF97" s="30">
        <f t="shared" si="5"/>
        <v>284903.27999999997</v>
      </c>
    </row>
    <row r="98" spans="1:58" ht="15" customHeight="1" x14ac:dyDescent="0.25">
      <c r="A98" s="26">
        <v>96</v>
      </c>
      <c r="B98" s="27" t="s">
        <v>951</v>
      </c>
      <c r="C98" s="27" t="s">
        <v>952</v>
      </c>
      <c r="D98" s="4" t="s">
        <v>238</v>
      </c>
      <c r="E98" s="1">
        <v>43466</v>
      </c>
      <c r="F98" s="4" t="s">
        <v>31</v>
      </c>
      <c r="G98" s="6">
        <v>87869.28</v>
      </c>
      <c r="H98" s="4" t="s">
        <v>315</v>
      </c>
      <c r="I98" s="4" t="s">
        <v>376</v>
      </c>
      <c r="J98" s="6">
        <v>1815.4799999999998</v>
      </c>
      <c r="K98" s="4" t="s">
        <v>316</v>
      </c>
      <c r="L98" s="65" t="s">
        <v>1042</v>
      </c>
      <c r="M98" s="6">
        <v>6853.4400000000005</v>
      </c>
      <c r="N98" s="4" t="s">
        <v>315</v>
      </c>
      <c r="O98" s="4" t="s">
        <v>373</v>
      </c>
      <c r="P98" s="6">
        <v>10166.76</v>
      </c>
      <c r="Q98" s="4" t="s">
        <v>317</v>
      </c>
      <c r="R98" s="4" t="s">
        <v>376</v>
      </c>
      <c r="S98" s="6">
        <v>52648.920000000013</v>
      </c>
      <c r="T98" s="4" t="s">
        <v>315</v>
      </c>
      <c r="U98" s="4" t="s">
        <v>376</v>
      </c>
      <c r="V98" s="6">
        <v>0</v>
      </c>
      <c r="W98" s="4" t="s">
        <v>315</v>
      </c>
      <c r="X98" s="4"/>
      <c r="Y98" s="6">
        <v>0</v>
      </c>
      <c r="Z98" s="4" t="s">
        <v>315</v>
      </c>
      <c r="AA98" s="4"/>
      <c r="AB98" s="6">
        <v>544.67999999999995</v>
      </c>
      <c r="AC98" s="4" t="s">
        <v>315</v>
      </c>
      <c r="AD98" s="4" t="s">
        <v>376</v>
      </c>
      <c r="AE98" s="6">
        <v>0</v>
      </c>
      <c r="AF98" s="4" t="s">
        <v>315</v>
      </c>
      <c r="AG98" s="4"/>
      <c r="AH98" s="6">
        <v>17065.560000000005</v>
      </c>
      <c r="AI98" s="4" t="s">
        <v>315</v>
      </c>
      <c r="AJ98" s="4" t="s">
        <v>374</v>
      </c>
      <c r="AK98" s="6">
        <v>20333.400000000005</v>
      </c>
      <c r="AL98" s="4" t="s">
        <v>315</v>
      </c>
      <c r="AM98" s="4" t="s">
        <v>377</v>
      </c>
      <c r="AN98" s="6">
        <v>1815.4799999999998</v>
      </c>
      <c r="AO98" s="4" t="s">
        <v>317</v>
      </c>
      <c r="AP98" s="4" t="s">
        <v>375</v>
      </c>
      <c r="AQ98" s="6">
        <v>52649.04</v>
      </c>
      <c r="AR98" s="4" t="s">
        <v>316</v>
      </c>
      <c r="AS98" s="4" t="s">
        <v>376</v>
      </c>
      <c r="AT98" s="6">
        <v>2269.3500000000004</v>
      </c>
      <c r="AU98" s="4" t="s">
        <v>318</v>
      </c>
      <c r="AV98" s="4" t="s">
        <v>376</v>
      </c>
      <c r="AW98" s="6">
        <v>907.79999999999984</v>
      </c>
      <c r="AX98" s="4" t="s">
        <v>315</v>
      </c>
      <c r="AY98" s="4" t="s">
        <v>378</v>
      </c>
      <c r="AZ98" s="6">
        <v>58276.920000000013</v>
      </c>
      <c r="BA98" s="4" t="s">
        <v>319</v>
      </c>
      <c r="BB98" s="4" t="s">
        <v>376</v>
      </c>
      <c r="BC98" s="6">
        <v>13072.199999999997</v>
      </c>
      <c r="BD98" s="4" t="s">
        <v>638</v>
      </c>
      <c r="BE98" s="4" t="s">
        <v>376</v>
      </c>
      <c r="BF98" s="30">
        <f t="shared" si="5"/>
        <v>326288.31</v>
      </c>
    </row>
    <row r="99" spans="1:58" ht="15" customHeight="1" x14ac:dyDescent="0.25">
      <c r="A99" s="26">
        <v>97</v>
      </c>
      <c r="B99" s="27" t="s">
        <v>956</v>
      </c>
      <c r="C99" s="27" t="s">
        <v>957</v>
      </c>
      <c r="D99" s="4" t="s">
        <v>238</v>
      </c>
      <c r="E99" s="1">
        <v>43466</v>
      </c>
      <c r="F99" s="4" t="s">
        <v>31</v>
      </c>
      <c r="G99" s="6">
        <v>64866.719999999994</v>
      </c>
      <c r="H99" s="4" t="s">
        <v>315</v>
      </c>
      <c r="I99" s="4" t="s">
        <v>376</v>
      </c>
      <c r="J99" s="6">
        <v>21980.639999999999</v>
      </c>
      <c r="K99" s="4" t="s">
        <v>316</v>
      </c>
      <c r="L99" s="65" t="s">
        <v>1042</v>
      </c>
      <c r="M99" s="6">
        <v>5059.32</v>
      </c>
      <c r="N99" s="4" t="s">
        <v>315</v>
      </c>
      <c r="O99" s="4" t="s">
        <v>373</v>
      </c>
      <c r="P99" s="6">
        <v>6165.119999999999</v>
      </c>
      <c r="Q99" s="4" t="s">
        <v>317</v>
      </c>
      <c r="R99" s="4" t="s">
        <v>376</v>
      </c>
      <c r="S99" s="6">
        <v>38866.439999999995</v>
      </c>
      <c r="T99" s="4" t="s">
        <v>315</v>
      </c>
      <c r="U99" s="4" t="s">
        <v>376</v>
      </c>
      <c r="V99" s="6">
        <v>0</v>
      </c>
      <c r="W99" s="4" t="s">
        <v>315</v>
      </c>
      <c r="X99" s="4"/>
      <c r="Y99" s="6">
        <v>0</v>
      </c>
      <c r="Z99" s="4" t="s">
        <v>315</v>
      </c>
      <c r="AA99" s="4"/>
      <c r="AB99" s="6">
        <v>402.00000000000011</v>
      </c>
      <c r="AC99" s="4" t="s">
        <v>315</v>
      </c>
      <c r="AD99" s="4" t="s">
        <v>376</v>
      </c>
      <c r="AE99" s="6">
        <v>0</v>
      </c>
      <c r="AF99" s="4" t="s">
        <v>315</v>
      </c>
      <c r="AG99" s="4"/>
      <c r="AH99" s="6">
        <v>12598.079999999996</v>
      </c>
      <c r="AI99" s="4" t="s">
        <v>315</v>
      </c>
      <c r="AJ99" s="4" t="s">
        <v>374</v>
      </c>
      <c r="AK99" s="6">
        <v>15010.439999999999</v>
      </c>
      <c r="AL99" s="4" t="s">
        <v>315</v>
      </c>
      <c r="AM99" s="4" t="s">
        <v>377</v>
      </c>
      <c r="AN99" s="6">
        <v>2412.48</v>
      </c>
      <c r="AO99" s="4" t="s">
        <v>317</v>
      </c>
      <c r="AP99" s="4" t="s">
        <v>375</v>
      </c>
      <c r="AQ99" s="6">
        <v>43557.120000000003</v>
      </c>
      <c r="AR99" s="4" t="s">
        <v>316</v>
      </c>
      <c r="AS99" s="65" t="s">
        <v>1042</v>
      </c>
      <c r="AT99" s="6">
        <v>1675.29</v>
      </c>
      <c r="AU99" s="4" t="s">
        <v>318</v>
      </c>
      <c r="AV99" s="4" t="s">
        <v>376</v>
      </c>
      <c r="AW99" s="6">
        <v>670.2</v>
      </c>
      <c r="AX99" s="4" t="s">
        <v>315</v>
      </c>
      <c r="AY99" s="4" t="s">
        <v>378</v>
      </c>
      <c r="AZ99" s="6">
        <v>32446.839999999993</v>
      </c>
      <c r="BA99" s="4" t="s">
        <v>319</v>
      </c>
      <c r="BB99" s="4" t="s">
        <v>376</v>
      </c>
      <c r="BC99" s="6">
        <v>13829.929999999998</v>
      </c>
      <c r="BD99" s="4" t="s">
        <v>638</v>
      </c>
      <c r="BE99" s="4" t="s">
        <v>376</v>
      </c>
      <c r="BF99" s="30">
        <f t="shared" si="5"/>
        <v>259540.62</v>
      </c>
    </row>
    <row r="100" spans="1:58" ht="15" customHeight="1" x14ac:dyDescent="0.25">
      <c r="A100" s="26">
        <v>98</v>
      </c>
      <c r="B100" s="27" t="s">
        <v>961</v>
      </c>
      <c r="C100" s="27" t="s">
        <v>962</v>
      </c>
      <c r="D100" s="4" t="s">
        <v>238</v>
      </c>
      <c r="E100" s="1">
        <v>43466</v>
      </c>
      <c r="F100" s="4" t="s">
        <v>31</v>
      </c>
      <c r="G100" s="6">
        <v>150063.65999999997</v>
      </c>
      <c r="H100" s="4" t="s">
        <v>315</v>
      </c>
      <c r="I100" s="4" t="s">
        <v>376</v>
      </c>
      <c r="J100" s="6">
        <v>54568.62000000001</v>
      </c>
      <c r="K100" s="4" t="s">
        <v>316</v>
      </c>
      <c r="L100" s="65" t="s">
        <v>1042</v>
      </c>
      <c r="M100" s="6">
        <v>11705.7</v>
      </c>
      <c r="N100" s="4" t="s">
        <v>315</v>
      </c>
      <c r="O100" s="4" t="s">
        <v>373</v>
      </c>
      <c r="P100" s="6">
        <v>14262.239999999998</v>
      </c>
      <c r="Q100" s="4" t="s">
        <v>317</v>
      </c>
      <c r="R100" s="4" t="s">
        <v>376</v>
      </c>
      <c r="S100" s="6">
        <v>89914.199999999983</v>
      </c>
      <c r="T100" s="4" t="s">
        <v>315</v>
      </c>
      <c r="U100" s="4" t="s">
        <v>376</v>
      </c>
      <c r="V100" s="6">
        <v>0</v>
      </c>
      <c r="W100" s="4" t="s">
        <v>315</v>
      </c>
      <c r="X100" s="4"/>
      <c r="Y100" s="6">
        <v>0</v>
      </c>
      <c r="Z100" s="4" t="s">
        <v>315</v>
      </c>
      <c r="AA100" s="4"/>
      <c r="AB100" s="6">
        <v>930.11999999999989</v>
      </c>
      <c r="AC100" s="4" t="s">
        <v>315</v>
      </c>
      <c r="AD100" s="4" t="s">
        <v>376</v>
      </c>
      <c r="AE100" s="6">
        <v>0</v>
      </c>
      <c r="AF100" s="4" t="s">
        <v>315</v>
      </c>
      <c r="AG100" s="4"/>
      <c r="AH100" s="6">
        <v>29144.58</v>
      </c>
      <c r="AI100" s="4" t="s">
        <v>315</v>
      </c>
      <c r="AJ100" s="4" t="s">
        <v>374</v>
      </c>
      <c r="AK100" s="6">
        <v>34725.42</v>
      </c>
      <c r="AL100" s="4" t="s">
        <v>315</v>
      </c>
      <c r="AM100" s="4" t="s">
        <v>377</v>
      </c>
      <c r="AN100" s="6">
        <v>5580.9000000000015</v>
      </c>
      <c r="AO100" s="4" t="s">
        <v>317</v>
      </c>
      <c r="AP100" s="4" t="s">
        <v>375</v>
      </c>
      <c r="AQ100" s="6">
        <v>100765.86</v>
      </c>
      <c r="AR100" s="4" t="s">
        <v>316</v>
      </c>
      <c r="AS100" s="65" t="s">
        <v>1042</v>
      </c>
      <c r="AT100" s="6">
        <v>3876.06</v>
      </c>
      <c r="AU100" s="4" t="s">
        <v>318</v>
      </c>
      <c r="AV100" s="4" t="s">
        <v>376</v>
      </c>
      <c r="AW100" s="6">
        <v>1550.2200000000003</v>
      </c>
      <c r="AX100" s="4" t="s">
        <v>315</v>
      </c>
      <c r="AY100" s="4" t="s">
        <v>378</v>
      </c>
      <c r="AZ100" s="6">
        <v>72980.88</v>
      </c>
      <c r="BA100" s="4" t="s">
        <v>319</v>
      </c>
      <c r="BB100" s="4" t="s">
        <v>376</v>
      </c>
      <c r="BC100" s="6">
        <v>62631.090000000011</v>
      </c>
      <c r="BD100" s="4" t="s">
        <v>638</v>
      </c>
      <c r="BE100" s="4" t="s">
        <v>376</v>
      </c>
      <c r="BF100" s="30">
        <f t="shared" si="5"/>
        <v>632699.54999999993</v>
      </c>
    </row>
    <row r="101" spans="1:58" ht="15" customHeight="1" x14ac:dyDescent="0.25">
      <c r="A101" s="26">
        <v>99</v>
      </c>
      <c r="B101" s="27" t="s">
        <v>966</v>
      </c>
      <c r="C101" s="27" t="s">
        <v>967</v>
      </c>
      <c r="D101" s="4" t="s">
        <v>238</v>
      </c>
      <c r="E101" s="1">
        <v>43466</v>
      </c>
      <c r="F101" s="4" t="s">
        <v>31</v>
      </c>
      <c r="G101" s="6">
        <v>146262.96000000005</v>
      </c>
      <c r="H101" s="4" t="s">
        <v>315</v>
      </c>
      <c r="I101" s="4" t="s">
        <v>376</v>
      </c>
      <c r="J101" s="6">
        <v>53186.520000000011</v>
      </c>
      <c r="K101" s="4" t="s">
        <v>316</v>
      </c>
      <c r="L101" s="65" t="s">
        <v>1042</v>
      </c>
      <c r="M101" s="6">
        <v>11407.89</v>
      </c>
      <c r="N101" s="4" t="s">
        <v>315</v>
      </c>
      <c r="O101" s="4" t="s">
        <v>373</v>
      </c>
      <c r="P101" s="6">
        <v>13901.04</v>
      </c>
      <c r="Q101" s="4" t="s">
        <v>317</v>
      </c>
      <c r="R101" s="4" t="s">
        <v>376</v>
      </c>
      <c r="S101" s="6">
        <v>87636.840000000026</v>
      </c>
      <c r="T101" s="4" t="s">
        <v>315</v>
      </c>
      <c r="U101" s="4" t="s">
        <v>376</v>
      </c>
      <c r="V101" s="6">
        <v>0</v>
      </c>
      <c r="W101" s="4" t="s">
        <v>315</v>
      </c>
      <c r="X101" s="4"/>
      <c r="Y101" s="6">
        <v>0</v>
      </c>
      <c r="Z101" s="4" t="s">
        <v>315</v>
      </c>
      <c r="AA101" s="4"/>
      <c r="AB101" s="6">
        <v>906.5999999999998</v>
      </c>
      <c r="AC101" s="4" t="s">
        <v>315</v>
      </c>
      <c r="AD101" s="4" t="s">
        <v>376</v>
      </c>
      <c r="AE101" s="6">
        <v>0</v>
      </c>
      <c r="AF101" s="4" t="s">
        <v>315</v>
      </c>
      <c r="AG101" s="4"/>
      <c r="AH101" s="6">
        <v>28406.400000000005</v>
      </c>
      <c r="AI101" s="4" t="s">
        <v>315</v>
      </c>
      <c r="AJ101" s="4" t="s">
        <v>374</v>
      </c>
      <c r="AK101" s="6">
        <v>33846</v>
      </c>
      <c r="AL101" s="4" t="s">
        <v>315</v>
      </c>
      <c r="AM101" s="4" t="s">
        <v>377</v>
      </c>
      <c r="AN101" s="6">
        <v>5439.4800000000005</v>
      </c>
      <c r="AO101" s="4" t="s">
        <v>317</v>
      </c>
      <c r="AP101" s="4" t="s">
        <v>375</v>
      </c>
      <c r="AQ101" s="6">
        <v>98213.639999999985</v>
      </c>
      <c r="AR101" s="4" t="s">
        <v>316</v>
      </c>
      <c r="AS101" s="65" t="s">
        <v>1042</v>
      </c>
      <c r="AT101" s="6">
        <v>3777.4500000000003</v>
      </c>
      <c r="AU101" s="4" t="s">
        <v>318</v>
      </c>
      <c r="AV101" s="4" t="s">
        <v>376</v>
      </c>
      <c r="AW101" s="6">
        <v>1511.0400000000002</v>
      </c>
      <c r="AX101" s="4" t="s">
        <v>315</v>
      </c>
      <c r="AY101" s="4" t="s">
        <v>378</v>
      </c>
      <c r="AZ101" s="6">
        <v>71229.719999999987</v>
      </c>
      <c r="BA101" s="4" t="s">
        <v>319</v>
      </c>
      <c r="BB101" s="4" t="s">
        <v>376</v>
      </c>
      <c r="BC101" s="6">
        <v>55833.090000000004</v>
      </c>
      <c r="BD101" s="4" t="s">
        <v>638</v>
      </c>
      <c r="BE101" s="4" t="s">
        <v>376</v>
      </c>
      <c r="BF101" s="30">
        <f t="shared" si="5"/>
        <v>611558.67000000004</v>
      </c>
    </row>
    <row r="102" spans="1:58" ht="15" customHeight="1" x14ac:dyDescent="0.25">
      <c r="A102" s="26">
        <v>100</v>
      </c>
      <c r="B102" s="27" t="s">
        <v>971</v>
      </c>
      <c r="C102" s="27" t="s">
        <v>972</v>
      </c>
      <c r="D102" s="4" t="s">
        <v>238</v>
      </c>
      <c r="E102" s="1">
        <v>43466</v>
      </c>
      <c r="F102" s="4" t="s">
        <v>31</v>
      </c>
      <c r="G102" s="6">
        <v>74568.479999999996</v>
      </c>
      <c r="H102" s="4" t="s">
        <v>315</v>
      </c>
      <c r="I102" s="4" t="s">
        <v>376</v>
      </c>
      <c r="J102" s="6">
        <v>15406.68</v>
      </c>
      <c r="K102" s="4" t="s">
        <v>316</v>
      </c>
      <c r="L102" s="65" t="s">
        <v>1042</v>
      </c>
      <c r="M102" s="6">
        <v>5816.04</v>
      </c>
      <c r="N102" s="4" t="s">
        <v>315</v>
      </c>
      <c r="O102" s="4" t="s">
        <v>373</v>
      </c>
      <c r="P102" s="6">
        <v>6162.5999999999976</v>
      </c>
      <c r="Q102" s="4" t="s">
        <v>317</v>
      </c>
      <c r="R102" s="4" t="s">
        <v>376</v>
      </c>
      <c r="S102" s="6">
        <v>44679.360000000015</v>
      </c>
      <c r="T102" s="4" t="s">
        <v>315</v>
      </c>
      <c r="U102" s="4" t="s">
        <v>376</v>
      </c>
      <c r="V102" s="6">
        <v>0</v>
      </c>
      <c r="W102" s="4" t="s">
        <v>315</v>
      </c>
      <c r="X102" s="4"/>
      <c r="Y102" s="6">
        <v>0</v>
      </c>
      <c r="Z102" s="4" t="s">
        <v>315</v>
      </c>
      <c r="AA102" s="4"/>
      <c r="AB102" s="6">
        <v>462.12</v>
      </c>
      <c r="AC102" s="4" t="s">
        <v>315</v>
      </c>
      <c r="AD102" s="4" t="s">
        <v>376</v>
      </c>
      <c r="AE102" s="6">
        <v>0</v>
      </c>
      <c r="AF102" s="4" t="s">
        <v>315</v>
      </c>
      <c r="AG102" s="4"/>
      <c r="AH102" s="6">
        <v>14482.199999999999</v>
      </c>
      <c r="AI102" s="4" t="s">
        <v>315</v>
      </c>
      <c r="AJ102" s="4" t="s">
        <v>374</v>
      </c>
      <c r="AK102" s="6">
        <v>17255.520000000004</v>
      </c>
      <c r="AL102" s="4" t="s">
        <v>315</v>
      </c>
      <c r="AM102" s="4" t="s">
        <v>377</v>
      </c>
      <c r="AN102" s="6">
        <v>2773.2000000000003</v>
      </c>
      <c r="AO102" s="4" t="s">
        <v>317</v>
      </c>
      <c r="AP102" s="4" t="s">
        <v>375</v>
      </c>
      <c r="AQ102" s="6">
        <v>34510.919999999991</v>
      </c>
      <c r="AR102" s="4" t="s">
        <v>316</v>
      </c>
      <c r="AS102" s="4" t="s">
        <v>376</v>
      </c>
      <c r="AT102" s="6">
        <v>1925.85</v>
      </c>
      <c r="AU102" s="4" t="s">
        <v>318</v>
      </c>
      <c r="AV102" s="4" t="s">
        <v>376</v>
      </c>
      <c r="AW102" s="6">
        <v>770.28</v>
      </c>
      <c r="AX102" s="4" t="s">
        <v>315</v>
      </c>
      <c r="AY102" s="4" t="s">
        <v>378</v>
      </c>
      <c r="AZ102" s="6">
        <v>82728.128609865482</v>
      </c>
      <c r="BA102" s="4" t="s">
        <v>319</v>
      </c>
      <c r="BB102" s="4" t="s">
        <v>376</v>
      </c>
      <c r="BC102" s="6">
        <v>10539.318000000001</v>
      </c>
      <c r="BD102" s="4" t="s">
        <v>638</v>
      </c>
      <c r="BE102" s="4" t="s">
        <v>376</v>
      </c>
      <c r="BF102" s="30">
        <f t="shared" si="5"/>
        <v>312080.69660986552</v>
      </c>
    </row>
    <row r="103" spans="1:58" ht="15" customHeight="1" x14ac:dyDescent="0.25">
      <c r="A103" s="26">
        <v>101</v>
      </c>
      <c r="B103" s="27" t="s">
        <v>976</v>
      </c>
      <c r="C103" s="27" t="s">
        <v>977</v>
      </c>
      <c r="D103" s="4" t="s">
        <v>238</v>
      </c>
      <c r="E103" s="1">
        <v>43466</v>
      </c>
      <c r="F103" s="4" t="s">
        <v>31</v>
      </c>
      <c r="G103" s="6">
        <v>75085.919999999998</v>
      </c>
      <c r="H103" s="4" t="s">
        <v>315</v>
      </c>
      <c r="I103" s="4" t="s">
        <v>376</v>
      </c>
      <c r="J103" s="6">
        <v>27303.959999999995</v>
      </c>
      <c r="K103" s="4" t="s">
        <v>316</v>
      </c>
      <c r="L103" s="65" t="s">
        <v>1042</v>
      </c>
      <c r="M103" s="6">
        <v>5856.39</v>
      </c>
      <c r="N103" s="4" t="s">
        <v>315</v>
      </c>
      <c r="O103" s="4" t="s">
        <v>373</v>
      </c>
      <c r="P103" s="6">
        <v>7136.2800000000016</v>
      </c>
      <c r="Q103" s="4" t="s">
        <v>317</v>
      </c>
      <c r="R103" s="4" t="s">
        <v>376</v>
      </c>
      <c r="S103" s="6">
        <v>44989.440000000002</v>
      </c>
      <c r="T103" s="4" t="s">
        <v>315</v>
      </c>
      <c r="U103" s="4" t="s">
        <v>376</v>
      </c>
      <c r="V103" s="6">
        <v>0</v>
      </c>
      <c r="W103" s="4" t="s">
        <v>315</v>
      </c>
      <c r="X103" s="4"/>
      <c r="Y103" s="6">
        <v>0</v>
      </c>
      <c r="Z103" s="4" t="s">
        <v>315</v>
      </c>
      <c r="AA103" s="4"/>
      <c r="AB103" s="6">
        <v>465.3599999999999</v>
      </c>
      <c r="AC103" s="4" t="s">
        <v>315</v>
      </c>
      <c r="AD103" s="4" t="s">
        <v>376</v>
      </c>
      <c r="AE103" s="6">
        <v>0</v>
      </c>
      <c r="AF103" s="4" t="s">
        <v>315</v>
      </c>
      <c r="AG103" s="4"/>
      <c r="AH103" s="6">
        <v>14582.759999999997</v>
      </c>
      <c r="AI103" s="4" t="s">
        <v>315</v>
      </c>
      <c r="AJ103" s="4" t="s">
        <v>374</v>
      </c>
      <c r="AK103" s="6">
        <v>17375.280000000002</v>
      </c>
      <c r="AL103" s="4" t="s">
        <v>315</v>
      </c>
      <c r="AM103" s="4" t="s">
        <v>377</v>
      </c>
      <c r="AN103" s="6">
        <v>2792.3999999999996</v>
      </c>
      <c r="AO103" s="4" t="s">
        <v>317</v>
      </c>
      <c r="AP103" s="4" t="s">
        <v>375</v>
      </c>
      <c r="AQ103" s="6">
        <v>50419.080000000016</v>
      </c>
      <c r="AR103" s="4" t="s">
        <v>316</v>
      </c>
      <c r="AS103" s="4" t="s">
        <v>376</v>
      </c>
      <c r="AT103" s="6">
        <v>1939.1999999999998</v>
      </c>
      <c r="AU103" s="4" t="s">
        <v>318</v>
      </c>
      <c r="AV103" s="4" t="s">
        <v>376</v>
      </c>
      <c r="AW103" s="6">
        <v>775.68</v>
      </c>
      <c r="AX103" s="4" t="s">
        <v>315</v>
      </c>
      <c r="AY103" s="4" t="s">
        <v>378</v>
      </c>
      <c r="AZ103" s="6">
        <v>38435.279999999992</v>
      </c>
      <c r="BA103" s="4" t="s">
        <v>319</v>
      </c>
      <c r="BB103" s="4" t="s">
        <v>376</v>
      </c>
      <c r="BC103" s="6">
        <v>8455.32</v>
      </c>
      <c r="BD103" s="4" t="s">
        <v>638</v>
      </c>
      <c r="BE103" s="4" t="s">
        <v>376</v>
      </c>
      <c r="BF103" s="30">
        <f t="shared" si="5"/>
        <v>295612.34999999998</v>
      </c>
    </row>
    <row r="104" spans="1:58" ht="15" customHeight="1" x14ac:dyDescent="0.25">
      <c r="A104" s="26">
        <v>102</v>
      </c>
      <c r="B104" s="27" t="s">
        <v>981</v>
      </c>
      <c r="C104" s="27" t="s">
        <v>982</v>
      </c>
      <c r="D104" s="4" t="s">
        <v>238</v>
      </c>
      <c r="E104" s="1">
        <v>43466</v>
      </c>
      <c r="F104" s="4" t="s">
        <v>31</v>
      </c>
      <c r="G104" s="6">
        <v>73035.719999999987</v>
      </c>
      <c r="H104" s="4" t="s">
        <v>315</v>
      </c>
      <c r="I104" s="4" t="s">
        <v>376</v>
      </c>
      <c r="J104" s="6">
        <v>26558.519999999997</v>
      </c>
      <c r="K104" s="4" t="s">
        <v>316</v>
      </c>
      <c r="L104" s="65" t="s">
        <v>1042</v>
      </c>
      <c r="M104" s="6">
        <v>5696.49</v>
      </c>
      <c r="N104" s="4" t="s">
        <v>315</v>
      </c>
      <c r="O104" s="4" t="s">
        <v>373</v>
      </c>
      <c r="P104" s="6">
        <v>6941.52</v>
      </c>
      <c r="Q104" s="4" t="s">
        <v>317</v>
      </c>
      <c r="R104" s="4" t="s">
        <v>376</v>
      </c>
      <c r="S104" s="6">
        <v>43761</v>
      </c>
      <c r="T104" s="4" t="s">
        <v>315</v>
      </c>
      <c r="U104" s="4" t="s">
        <v>376</v>
      </c>
      <c r="V104" s="6">
        <v>0</v>
      </c>
      <c r="W104" s="4" t="s">
        <v>315</v>
      </c>
      <c r="X104" s="4"/>
      <c r="Y104" s="6">
        <v>0</v>
      </c>
      <c r="Z104" s="4" t="s">
        <v>315</v>
      </c>
      <c r="AA104" s="4"/>
      <c r="AB104" s="6">
        <v>452.76000000000005</v>
      </c>
      <c r="AC104" s="4" t="s">
        <v>315</v>
      </c>
      <c r="AD104" s="4" t="s">
        <v>376</v>
      </c>
      <c r="AE104" s="6">
        <v>0</v>
      </c>
      <c r="AF104" s="4" t="s">
        <v>315</v>
      </c>
      <c r="AG104" s="4"/>
      <c r="AH104" s="6">
        <v>14184.599999999997</v>
      </c>
      <c r="AI104" s="4" t="s">
        <v>315</v>
      </c>
      <c r="AJ104" s="4" t="s">
        <v>374</v>
      </c>
      <c r="AK104" s="6">
        <v>16900.8</v>
      </c>
      <c r="AL104" s="4" t="s">
        <v>315</v>
      </c>
      <c r="AM104" s="4" t="s">
        <v>377</v>
      </c>
      <c r="AN104" s="6">
        <v>2716.1999999999994</v>
      </c>
      <c r="AO104" s="4" t="s">
        <v>317</v>
      </c>
      <c r="AP104" s="4" t="s">
        <v>375</v>
      </c>
      <c r="AQ104" s="6">
        <v>49042.55999999999</v>
      </c>
      <c r="AR104" s="4" t="s">
        <v>316</v>
      </c>
      <c r="AS104" s="4" t="s">
        <v>376</v>
      </c>
      <c r="AT104" s="6">
        <v>1886.25</v>
      </c>
      <c r="AU104" s="4" t="s">
        <v>318</v>
      </c>
      <c r="AV104" s="4" t="s">
        <v>376</v>
      </c>
      <c r="AW104" s="6">
        <v>754.56000000000006</v>
      </c>
      <c r="AX104" s="4" t="s">
        <v>315</v>
      </c>
      <c r="AY104" s="4" t="s">
        <v>378</v>
      </c>
      <c r="AZ104" s="6">
        <v>37490.76</v>
      </c>
      <c r="BA104" s="4" t="s">
        <v>319</v>
      </c>
      <c r="BB104" s="4" t="s">
        <v>376</v>
      </c>
      <c r="BC104" s="6">
        <v>10451.159999999996</v>
      </c>
      <c r="BD104" s="4" t="s">
        <v>638</v>
      </c>
      <c r="BE104" s="4" t="s">
        <v>376</v>
      </c>
      <c r="BF104" s="30">
        <f t="shared" si="5"/>
        <v>289872.89999999997</v>
      </c>
    </row>
    <row r="105" spans="1:58" ht="15" customHeight="1" x14ac:dyDescent="0.25">
      <c r="A105" s="26">
        <v>103</v>
      </c>
      <c r="B105" s="27" t="s">
        <v>986</v>
      </c>
      <c r="C105" s="27" t="s">
        <v>987</v>
      </c>
      <c r="D105" s="4" t="s">
        <v>238</v>
      </c>
      <c r="E105" s="1">
        <v>43466</v>
      </c>
      <c r="F105" s="4" t="s">
        <v>31</v>
      </c>
      <c r="G105" s="6">
        <v>73616.51999999999</v>
      </c>
      <c r="H105" s="4" t="s">
        <v>315</v>
      </c>
      <c r="I105" s="4" t="s">
        <v>376</v>
      </c>
      <c r="J105" s="6">
        <v>15362.160000000002</v>
      </c>
      <c r="K105" s="4" t="s">
        <v>316</v>
      </c>
      <c r="L105" s="65" t="s">
        <v>1042</v>
      </c>
      <c r="M105" s="6">
        <v>5741.79</v>
      </c>
      <c r="N105" s="4" t="s">
        <v>315</v>
      </c>
      <c r="O105" s="4" t="s">
        <v>373</v>
      </c>
      <c r="P105" s="6">
        <v>5019.3599999999979</v>
      </c>
      <c r="Q105" s="4" t="s">
        <v>317</v>
      </c>
      <c r="R105" s="4" t="s">
        <v>376</v>
      </c>
      <c r="S105" s="6">
        <v>44109</v>
      </c>
      <c r="T105" s="4" t="s">
        <v>315</v>
      </c>
      <c r="U105" s="4" t="s">
        <v>376</v>
      </c>
      <c r="V105" s="6">
        <v>0</v>
      </c>
      <c r="W105" s="4" t="s">
        <v>315</v>
      </c>
      <c r="X105" s="4"/>
      <c r="Y105" s="6">
        <v>0</v>
      </c>
      <c r="Z105" s="4" t="s">
        <v>315</v>
      </c>
      <c r="AA105" s="4"/>
      <c r="AB105" s="6">
        <v>456.3599999999999</v>
      </c>
      <c r="AC105" s="4" t="s">
        <v>315</v>
      </c>
      <c r="AD105" s="4" t="s">
        <v>376</v>
      </c>
      <c r="AE105" s="6">
        <v>0</v>
      </c>
      <c r="AF105" s="4" t="s">
        <v>315</v>
      </c>
      <c r="AG105" s="4"/>
      <c r="AH105" s="6">
        <v>14297.400000000003</v>
      </c>
      <c r="AI105" s="4" t="s">
        <v>315</v>
      </c>
      <c r="AJ105" s="4" t="s">
        <v>374</v>
      </c>
      <c r="AK105" s="6">
        <v>17035.2</v>
      </c>
      <c r="AL105" s="4" t="s">
        <v>315</v>
      </c>
      <c r="AM105" s="4" t="s">
        <v>377</v>
      </c>
      <c r="AN105" s="6">
        <v>2737.8000000000006</v>
      </c>
      <c r="AO105" s="4" t="s">
        <v>317</v>
      </c>
      <c r="AP105" s="4" t="s">
        <v>375</v>
      </c>
      <c r="AQ105" s="6">
        <v>34070.519999999997</v>
      </c>
      <c r="AR105" s="4" t="s">
        <v>316</v>
      </c>
      <c r="AS105" s="65" t="s">
        <v>1042</v>
      </c>
      <c r="AT105" s="6">
        <v>1901.25</v>
      </c>
      <c r="AU105" s="4" t="s">
        <v>318</v>
      </c>
      <c r="AV105" s="4" t="s">
        <v>376</v>
      </c>
      <c r="AW105" s="6">
        <v>608.4</v>
      </c>
      <c r="AX105" s="4" t="s">
        <v>315</v>
      </c>
      <c r="AY105" s="4" t="s">
        <v>378</v>
      </c>
      <c r="AZ105" s="6">
        <v>92553</v>
      </c>
      <c r="BA105" s="4" t="s">
        <v>319</v>
      </c>
      <c r="BB105" s="4" t="s">
        <v>376</v>
      </c>
      <c r="BC105" s="6">
        <v>18480.449999999997</v>
      </c>
      <c r="BD105" s="4" t="s">
        <v>638</v>
      </c>
      <c r="BE105" s="4" t="s">
        <v>376</v>
      </c>
      <c r="BF105" s="30">
        <f t="shared" si="5"/>
        <v>325989.20999999996</v>
      </c>
    </row>
    <row r="106" spans="1:58" ht="15" customHeight="1" x14ac:dyDescent="0.25">
      <c r="A106" s="26">
        <v>104</v>
      </c>
      <c r="B106" s="27" t="s">
        <v>991</v>
      </c>
      <c r="C106" s="27" t="s">
        <v>992</v>
      </c>
      <c r="D106" s="4" t="s">
        <v>238</v>
      </c>
      <c r="E106" s="1">
        <v>43466</v>
      </c>
      <c r="F106" s="4" t="s">
        <v>31</v>
      </c>
      <c r="G106" s="6">
        <v>144839.99999999997</v>
      </c>
      <c r="H106" s="4" t="s">
        <v>315</v>
      </c>
      <c r="I106" s="4" t="s">
        <v>376</v>
      </c>
      <c r="J106" s="6">
        <v>52669.08</v>
      </c>
      <c r="K106" s="4" t="s">
        <v>316</v>
      </c>
      <c r="L106" s="65" t="s">
        <v>1042</v>
      </c>
      <c r="M106" s="6">
        <v>11296.92</v>
      </c>
      <c r="N106" s="4" t="s">
        <v>315</v>
      </c>
      <c r="O106" s="4" t="s">
        <v>373</v>
      </c>
      <c r="P106" s="6">
        <v>13765.799999999997</v>
      </c>
      <c r="Q106" s="4" t="s">
        <v>317</v>
      </c>
      <c r="R106" s="4" t="s">
        <v>376</v>
      </c>
      <c r="S106" s="6">
        <v>86784.240000000034</v>
      </c>
      <c r="T106" s="4" t="s">
        <v>315</v>
      </c>
      <c r="U106" s="4" t="s">
        <v>376</v>
      </c>
      <c r="V106" s="6">
        <v>0</v>
      </c>
      <c r="W106" s="4" t="s">
        <v>315</v>
      </c>
      <c r="X106" s="4"/>
      <c r="Y106" s="6">
        <v>0</v>
      </c>
      <c r="Z106" s="4" t="s">
        <v>315</v>
      </c>
      <c r="AA106" s="4"/>
      <c r="AB106" s="6">
        <v>897.7199999999998</v>
      </c>
      <c r="AC106" s="4" t="s">
        <v>315</v>
      </c>
      <c r="AD106" s="4" t="s">
        <v>376</v>
      </c>
      <c r="AE106" s="6">
        <v>0</v>
      </c>
      <c r="AF106" s="4" t="s">
        <v>315</v>
      </c>
      <c r="AG106" s="4"/>
      <c r="AH106" s="6">
        <v>28130.039999999994</v>
      </c>
      <c r="AI106" s="4" t="s">
        <v>315</v>
      </c>
      <c r="AJ106" s="4" t="s">
        <v>374</v>
      </c>
      <c r="AK106" s="6">
        <v>33516.720000000008</v>
      </c>
      <c r="AL106" s="4" t="s">
        <v>315</v>
      </c>
      <c r="AM106" s="4" t="s">
        <v>377</v>
      </c>
      <c r="AN106" s="6">
        <v>5386.56</v>
      </c>
      <c r="AO106" s="4" t="s">
        <v>317</v>
      </c>
      <c r="AP106" s="4" t="s">
        <v>375</v>
      </c>
      <c r="AQ106" s="6">
        <v>97258.08</v>
      </c>
      <c r="AR106" s="4" t="s">
        <v>316</v>
      </c>
      <c r="AS106" s="65" t="s">
        <v>1042</v>
      </c>
      <c r="AT106" s="6">
        <v>3740.7000000000003</v>
      </c>
      <c r="AU106" s="4" t="s">
        <v>318</v>
      </c>
      <c r="AV106" s="4" t="s">
        <v>376</v>
      </c>
      <c r="AW106" s="6">
        <v>1496.2800000000004</v>
      </c>
      <c r="AX106" s="4" t="s">
        <v>315</v>
      </c>
      <c r="AY106" s="4" t="s">
        <v>378</v>
      </c>
      <c r="AZ106" s="6">
        <v>70574.039999999994</v>
      </c>
      <c r="BA106" s="4" t="s">
        <v>319</v>
      </c>
      <c r="BB106" s="4" t="s">
        <v>376</v>
      </c>
      <c r="BC106" s="6">
        <v>21923.180000000004</v>
      </c>
      <c r="BD106" s="4" t="s">
        <v>638</v>
      </c>
      <c r="BE106" s="4" t="s">
        <v>376</v>
      </c>
      <c r="BF106" s="30">
        <f t="shared" ref="BF106:BF112" si="6">G106+J106+M106+P106+S106+V106+Y106+AB106+AE106+AH106+AK106+AN106+AQ106+AT106+AW106+AZ106+BC106</f>
        <v>572279.3600000001</v>
      </c>
    </row>
    <row r="107" spans="1:58" ht="15" customHeight="1" x14ac:dyDescent="0.25">
      <c r="A107" s="26">
        <v>105</v>
      </c>
      <c r="B107" s="27" t="s">
        <v>996</v>
      </c>
      <c r="C107" s="27" t="s">
        <v>997</v>
      </c>
      <c r="D107" s="4" t="s">
        <v>238</v>
      </c>
      <c r="E107" s="1">
        <v>43466</v>
      </c>
      <c r="F107" s="4" t="s">
        <v>31</v>
      </c>
      <c r="G107" s="6">
        <v>268359.67999999999</v>
      </c>
      <c r="H107" s="4" t="s">
        <v>315</v>
      </c>
      <c r="I107" s="4" t="s">
        <v>376</v>
      </c>
      <c r="J107" s="6">
        <v>109442.82</v>
      </c>
      <c r="K107" s="4" t="s">
        <v>316</v>
      </c>
      <c r="L107" s="65" t="s">
        <v>1042</v>
      </c>
      <c r="M107" s="6">
        <v>18864.810000000001</v>
      </c>
      <c r="N107" s="4" t="s">
        <v>315</v>
      </c>
      <c r="O107" s="4" t="s">
        <v>373</v>
      </c>
      <c r="P107" s="6">
        <v>21988.559999999998</v>
      </c>
      <c r="Q107" s="4" t="s">
        <v>317</v>
      </c>
      <c r="R107" s="4" t="s">
        <v>376</v>
      </c>
      <c r="S107" s="6">
        <v>173409.40000000002</v>
      </c>
      <c r="T107" s="4" t="s">
        <v>315</v>
      </c>
      <c r="U107" s="4" t="s">
        <v>376</v>
      </c>
      <c r="V107" s="6">
        <v>0</v>
      </c>
      <c r="W107" s="4" t="s">
        <v>315</v>
      </c>
      <c r="X107" s="4"/>
      <c r="Y107" s="6">
        <v>243872.54</v>
      </c>
      <c r="Z107" s="4" t="s">
        <v>315</v>
      </c>
      <c r="AA107" s="4" t="s">
        <v>1001</v>
      </c>
      <c r="AB107" s="6">
        <v>999.49999999999989</v>
      </c>
      <c r="AC107" s="4" t="s">
        <v>315</v>
      </c>
      <c r="AD107" s="4" t="s">
        <v>376</v>
      </c>
      <c r="AE107" s="6">
        <v>0</v>
      </c>
      <c r="AF107" s="4" t="s">
        <v>315</v>
      </c>
      <c r="AG107" s="4"/>
      <c r="AH107" s="6">
        <v>0</v>
      </c>
      <c r="AI107" s="4" t="s">
        <v>315</v>
      </c>
      <c r="AJ107" s="4"/>
      <c r="AK107" s="6">
        <v>55970.740000000013</v>
      </c>
      <c r="AL107" s="4" t="s">
        <v>315</v>
      </c>
      <c r="AM107" s="4" t="s">
        <v>377</v>
      </c>
      <c r="AN107" s="6">
        <v>7995.8399999999983</v>
      </c>
      <c r="AO107" s="4" t="s">
        <v>317</v>
      </c>
      <c r="AP107" s="4" t="s">
        <v>375</v>
      </c>
      <c r="AQ107" s="6">
        <v>139427.18</v>
      </c>
      <c r="AR107" s="4" t="s">
        <v>316</v>
      </c>
      <c r="AS107" s="65" t="s">
        <v>1042</v>
      </c>
      <c r="AT107" s="6">
        <v>6246.63</v>
      </c>
      <c r="AU107" s="4" t="s">
        <v>318</v>
      </c>
      <c r="AV107" s="4" t="s">
        <v>376</v>
      </c>
      <c r="AW107" s="6">
        <v>2498.6799999999994</v>
      </c>
      <c r="AX107" s="4" t="s">
        <v>315</v>
      </c>
      <c r="AY107" s="4" t="s">
        <v>378</v>
      </c>
      <c r="AZ107" s="6">
        <v>91452.220000000016</v>
      </c>
      <c r="BA107" s="4" t="s">
        <v>319</v>
      </c>
      <c r="BB107" s="4" t="s">
        <v>376</v>
      </c>
      <c r="BC107" s="6">
        <v>42728.88</v>
      </c>
      <c r="BD107" s="4" t="s">
        <v>638</v>
      </c>
      <c r="BE107" s="4" t="s">
        <v>376</v>
      </c>
      <c r="BF107" s="30">
        <f t="shared" si="6"/>
        <v>1183257.48</v>
      </c>
    </row>
    <row r="108" spans="1:58" ht="15" customHeight="1" x14ac:dyDescent="0.25">
      <c r="A108" s="26">
        <v>106</v>
      </c>
      <c r="B108" s="27" t="s">
        <v>411</v>
      </c>
      <c r="C108" s="27" t="s">
        <v>626</v>
      </c>
      <c r="D108" s="4" t="s">
        <v>238</v>
      </c>
      <c r="E108" s="1">
        <v>43466</v>
      </c>
      <c r="F108" s="4" t="s">
        <v>31</v>
      </c>
      <c r="G108" s="6">
        <v>273887.88000000006</v>
      </c>
      <c r="H108" s="4" t="s">
        <v>315</v>
      </c>
      <c r="I108" s="4" t="s">
        <v>376</v>
      </c>
      <c r="J108" s="6">
        <v>99595.560000000012</v>
      </c>
      <c r="K108" s="4" t="s">
        <v>316</v>
      </c>
      <c r="L108" s="65" t="s">
        <v>1042</v>
      </c>
      <c r="M108" s="6">
        <v>21366.66</v>
      </c>
      <c r="N108" s="4" t="s">
        <v>315</v>
      </c>
      <c r="O108" s="4" t="s">
        <v>373</v>
      </c>
      <c r="P108" s="6">
        <v>26030.76</v>
      </c>
      <c r="Q108" s="4" t="s">
        <v>317</v>
      </c>
      <c r="R108" s="4" t="s">
        <v>376</v>
      </c>
      <c r="S108" s="6">
        <v>213904.2</v>
      </c>
      <c r="T108" s="4" t="s">
        <v>315</v>
      </c>
      <c r="U108" s="4" t="s">
        <v>376</v>
      </c>
      <c r="V108" s="6">
        <v>0</v>
      </c>
      <c r="W108" s="4" t="s">
        <v>315</v>
      </c>
      <c r="X108" s="4"/>
      <c r="Y108" s="6">
        <v>0</v>
      </c>
      <c r="Z108" s="4" t="s">
        <v>315</v>
      </c>
      <c r="AA108" s="4"/>
      <c r="AB108" s="6">
        <v>1697.6400000000003</v>
      </c>
      <c r="AC108" s="4" t="s">
        <v>315</v>
      </c>
      <c r="AD108" s="4" t="s">
        <v>376</v>
      </c>
      <c r="AE108" s="6">
        <v>0</v>
      </c>
      <c r="AF108" s="4" t="s">
        <v>315</v>
      </c>
      <c r="AG108" s="4"/>
      <c r="AH108" s="6">
        <v>53193.119999999995</v>
      </c>
      <c r="AI108" s="4" t="s">
        <v>315</v>
      </c>
      <c r="AJ108" s="4" t="s">
        <v>374</v>
      </c>
      <c r="AK108" s="6">
        <v>63378.96</v>
      </c>
      <c r="AL108" s="4" t="s">
        <v>315</v>
      </c>
      <c r="AM108" s="4" t="s">
        <v>377</v>
      </c>
      <c r="AN108" s="6">
        <v>10185.959999999999</v>
      </c>
      <c r="AO108" s="4" t="s">
        <v>317</v>
      </c>
      <c r="AP108" s="4" t="s">
        <v>375</v>
      </c>
      <c r="AQ108" s="6">
        <v>183912.36</v>
      </c>
      <c r="AR108" s="4" t="s">
        <v>316</v>
      </c>
      <c r="AS108" s="65" t="s">
        <v>1042</v>
      </c>
      <c r="AT108" s="6">
        <v>7075.0499999999993</v>
      </c>
      <c r="AU108" s="4" t="s">
        <v>318</v>
      </c>
      <c r="AV108" s="4" t="s">
        <v>376</v>
      </c>
      <c r="AW108" s="6">
        <v>2829.4799999999996</v>
      </c>
      <c r="AX108" s="4" t="s">
        <v>315</v>
      </c>
      <c r="AY108" s="4" t="s">
        <v>378</v>
      </c>
      <c r="AZ108" s="6">
        <v>126192.12</v>
      </c>
      <c r="BA108" s="4" t="s">
        <v>319</v>
      </c>
      <c r="BB108" s="4" t="s">
        <v>376</v>
      </c>
      <c r="BC108" s="6">
        <v>98110.19</v>
      </c>
      <c r="BD108" s="4" t="s">
        <v>638</v>
      </c>
      <c r="BE108" s="4" t="s">
        <v>376</v>
      </c>
      <c r="BF108" s="30">
        <f t="shared" si="6"/>
        <v>1181359.94</v>
      </c>
    </row>
    <row r="109" spans="1:58" ht="15" customHeight="1" x14ac:dyDescent="0.25">
      <c r="A109" s="26">
        <v>107</v>
      </c>
      <c r="B109" s="27" t="s">
        <v>412</v>
      </c>
      <c r="C109" s="27" t="s">
        <v>627</v>
      </c>
      <c r="D109" s="4" t="s">
        <v>238</v>
      </c>
      <c r="E109" s="1">
        <v>43466</v>
      </c>
      <c r="F109" s="4" t="s">
        <v>31</v>
      </c>
      <c r="G109" s="6">
        <v>205176.06</v>
      </c>
      <c r="H109" s="4" t="s">
        <v>315</v>
      </c>
      <c r="I109" s="4" t="s">
        <v>376</v>
      </c>
      <c r="J109" s="6">
        <v>74577.400000000009</v>
      </c>
      <c r="K109" s="4" t="s">
        <v>316</v>
      </c>
      <c r="L109" s="65" t="s">
        <v>1042</v>
      </c>
      <c r="M109" s="6">
        <v>16003.41</v>
      </c>
      <c r="N109" s="4" t="s">
        <v>315</v>
      </c>
      <c r="O109" s="4" t="s">
        <v>373</v>
      </c>
      <c r="P109" s="6">
        <v>19500.239999999998</v>
      </c>
      <c r="Q109" s="4" t="s">
        <v>317</v>
      </c>
      <c r="R109" s="4" t="s">
        <v>376</v>
      </c>
      <c r="S109" s="6">
        <v>122936.09999999999</v>
      </c>
      <c r="T109" s="4" t="s">
        <v>315</v>
      </c>
      <c r="U109" s="4" t="s">
        <v>376</v>
      </c>
      <c r="V109" s="6">
        <v>0</v>
      </c>
      <c r="W109" s="4" t="s">
        <v>315</v>
      </c>
      <c r="X109" s="4"/>
      <c r="Y109" s="6">
        <v>0</v>
      </c>
      <c r="Z109" s="4" t="s">
        <v>315</v>
      </c>
      <c r="AA109" s="4"/>
      <c r="AB109" s="6">
        <v>1271.8200000000004</v>
      </c>
      <c r="AC109" s="4" t="s">
        <v>315</v>
      </c>
      <c r="AD109" s="4" t="s">
        <v>376</v>
      </c>
      <c r="AE109" s="6">
        <v>0</v>
      </c>
      <c r="AF109" s="4" t="s">
        <v>315</v>
      </c>
      <c r="AG109" s="4"/>
      <c r="AH109" s="6">
        <v>0</v>
      </c>
      <c r="AI109" s="4" t="s">
        <v>315</v>
      </c>
      <c r="AJ109" s="4"/>
      <c r="AK109" s="6">
        <v>47478.750000000007</v>
      </c>
      <c r="AL109" s="4" t="s">
        <v>315</v>
      </c>
      <c r="AM109" s="4" t="s">
        <v>377</v>
      </c>
      <c r="AN109" s="6">
        <v>7630.5599999999995</v>
      </c>
      <c r="AO109" s="4" t="s">
        <v>317</v>
      </c>
      <c r="AP109" s="4" t="s">
        <v>375</v>
      </c>
      <c r="AQ109" s="6">
        <v>137773.38</v>
      </c>
      <c r="AR109" s="4" t="s">
        <v>316</v>
      </c>
      <c r="AS109" s="65" t="s">
        <v>1042</v>
      </c>
      <c r="AT109" s="6">
        <v>5299.14</v>
      </c>
      <c r="AU109" s="4" t="s">
        <v>318</v>
      </c>
      <c r="AV109" s="4" t="s">
        <v>376</v>
      </c>
      <c r="AW109" s="6">
        <v>2119.62</v>
      </c>
      <c r="AX109" s="4" t="s">
        <v>315</v>
      </c>
      <c r="AY109" s="4" t="s">
        <v>378</v>
      </c>
      <c r="AZ109" s="6">
        <v>94533.72</v>
      </c>
      <c r="BA109" s="4" t="s">
        <v>319</v>
      </c>
      <c r="BB109" s="4" t="s">
        <v>376</v>
      </c>
      <c r="BC109" s="6">
        <v>126813.98800000003</v>
      </c>
      <c r="BD109" s="4" t="s">
        <v>638</v>
      </c>
      <c r="BE109" s="4" t="s">
        <v>376</v>
      </c>
      <c r="BF109" s="30">
        <f t="shared" si="6"/>
        <v>861114.18799999997</v>
      </c>
    </row>
    <row r="110" spans="1:58" ht="15" customHeight="1" x14ac:dyDescent="0.25">
      <c r="A110" s="26">
        <v>108</v>
      </c>
      <c r="B110" s="27" t="s">
        <v>413</v>
      </c>
      <c r="C110" s="27" t="s">
        <v>628</v>
      </c>
      <c r="D110" s="4" t="s">
        <v>238</v>
      </c>
      <c r="E110" s="1">
        <v>43466</v>
      </c>
      <c r="F110" s="4" t="s">
        <v>31</v>
      </c>
      <c r="G110" s="6">
        <v>63975.840000000011</v>
      </c>
      <c r="H110" s="4" t="s">
        <v>315</v>
      </c>
      <c r="I110" s="4" t="s">
        <v>376</v>
      </c>
      <c r="J110" s="6">
        <v>23457.789999999997</v>
      </c>
      <c r="K110" s="4" t="s">
        <v>316</v>
      </c>
      <c r="L110" s="65" t="s">
        <v>1042</v>
      </c>
      <c r="M110" s="6">
        <v>5031.42</v>
      </c>
      <c r="N110" s="4" t="s">
        <v>315</v>
      </c>
      <c r="O110" s="4" t="s">
        <v>373</v>
      </c>
      <c r="P110" s="6">
        <v>6130.92</v>
      </c>
      <c r="Q110" s="4" t="s">
        <v>317</v>
      </c>
      <c r="R110" s="4" t="s">
        <v>376</v>
      </c>
      <c r="S110" s="6">
        <v>32387.759999999998</v>
      </c>
      <c r="T110" s="4" t="s">
        <v>315</v>
      </c>
      <c r="U110" s="4" t="s">
        <v>376</v>
      </c>
      <c r="V110" s="6">
        <v>0</v>
      </c>
      <c r="W110" s="4" t="s">
        <v>315</v>
      </c>
      <c r="X110" s="4"/>
      <c r="Y110" s="6">
        <v>0</v>
      </c>
      <c r="Z110" s="4" t="s">
        <v>315</v>
      </c>
      <c r="AA110" s="4"/>
      <c r="AB110" s="6">
        <v>399.84</v>
      </c>
      <c r="AC110" s="4" t="s">
        <v>315</v>
      </c>
      <c r="AD110" s="4" t="s">
        <v>376</v>
      </c>
      <c r="AE110" s="6">
        <v>0</v>
      </c>
      <c r="AF110" s="4" t="s">
        <v>315</v>
      </c>
      <c r="AG110" s="4"/>
      <c r="AH110" s="6">
        <v>12528.599999999997</v>
      </c>
      <c r="AI110" s="4" t="s">
        <v>315</v>
      </c>
      <c r="AJ110" s="4" t="s">
        <v>374</v>
      </c>
      <c r="AK110" s="6">
        <v>14927.639999999998</v>
      </c>
      <c r="AL110" s="4" t="s">
        <v>315</v>
      </c>
      <c r="AM110" s="4" t="s">
        <v>377</v>
      </c>
      <c r="AN110" s="6">
        <v>2399.0400000000004</v>
      </c>
      <c r="AO110" s="4" t="s">
        <v>317</v>
      </c>
      <c r="AP110" s="4" t="s">
        <v>375</v>
      </c>
      <c r="AQ110" s="6">
        <v>43317</v>
      </c>
      <c r="AR110" s="4" t="s">
        <v>316</v>
      </c>
      <c r="AS110" s="65" t="s">
        <v>1042</v>
      </c>
      <c r="AT110" s="6">
        <v>1666.0500000000002</v>
      </c>
      <c r="AU110" s="4" t="s">
        <v>318</v>
      </c>
      <c r="AV110" s="4" t="s">
        <v>376</v>
      </c>
      <c r="AW110" s="6">
        <v>666.35999999999979</v>
      </c>
      <c r="AX110" s="4" t="s">
        <v>315</v>
      </c>
      <c r="AY110" s="4" t="s">
        <v>378</v>
      </c>
      <c r="AZ110" s="6">
        <v>29722.080000000002</v>
      </c>
      <c r="BA110" s="4" t="s">
        <v>319</v>
      </c>
      <c r="BB110" s="4" t="s">
        <v>376</v>
      </c>
      <c r="BC110" s="6">
        <v>7330.380000000001</v>
      </c>
      <c r="BD110" s="4" t="s">
        <v>638</v>
      </c>
      <c r="BE110" s="4" t="s">
        <v>376</v>
      </c>
      <c r="BF110" s="30">
        <f t="shared" si="6"/>
        <v>243940.71999999997</v>
      </c>
    </row>
    <row r="111" spans="1:58" ht="15" customHeight="1" x14ac:dyDescent="0.25">
      <c r="A111" s="26">
        <v>109</v>
      </c>
      <c r="B111" s="27" t="s">
        <v>414</v>
      </c>
      <c r="C111" s="27" t="s">
        <v>629</v>
      </c>
      <c r="D111" s="4" t="s">
        <v>238</v>
      </c>
      <c r="E111" s="1">
        <v>43466</v>
      </c>
      <c r="F111" s="4" t="s">
        <v>31</v>
      </c>
      <c r="G111" s="6">
        <v>81192.959999999992</v>
      </c>
      <c r="H111" s="4" t="s">
        <v>315</v>
      </c>
      <c r="I111" s="4" t="s">
        <v>376</v>
      </c>
      <c r="J111" s="6">
        <v>29770.940000000002</v>
      </c>
      <c r="K111" s="4" t="s">
        <v>316</v>
      </c>
      <c r="L111" s="65" t="s">
        <v>1042</v>
      </c>
      <c r="M111" s="6">
        <v>6385.5</v>
      </c>
      <c r="N111" s="4" t="s">
        <v>315</v>
      </c>
      <c r="O111" s="4" t="s">
        <v>373</v>
      </c>
      <c r="P111" s="6">
        <v>7781.0400000000027</v>
      </c>
      <c r="Q111" s="4" t="s">
        <v>317</v>
      </c>
      <c r="R111" s="4" t="s">
        <v>376</v>
      </c>
      <c r="S111" s="6">
        <v>41103.960000000014</v>
      </c>
      <c r="T111" s="4" t="s">
        <v>315</v>
      </c>
      <c r="U111" s="4" t="s">
        <v>376</v>
      </c>
      <c r="V111" s="6">
        <v>0</v>
      </c>
      <c r="W111" s="4" t="s">
        <v>315</v>
      </c>
      <c r="X111" s="4"/>
      <c r="Y111" s="6">
        <v>0</v>
      </c>
      <c r="Z111" s="4" t="s">
        <v>315</v>
      </c>
      <c r="AA111" s="4"/>
      <c r="AB111" s="6">
        <v>507.48000000000008</v>
      </c>
      <c r="AC111" s="4" t="s">
        <v>315</v>
      </c>
      <c r="AD111" s="4" t="s">
        <v>376</v>
      </c>
      <c r="AE111" s="6">
        <v>0</v>
      </c>
      <c r="AF111" s="4" t="s">
        <v>315</v>
      </c>
      <c r="AG111" s="4"/>
      <c r="AH111" s="6">
        <v>15900.240000000003</v>
      </c>
      <c r="AI111" s="4" t="s">
        <v>315</v>
      </c>
      <c r="AJ111" s="4" t="s">
        <v>374</v>
      </c>
      <c r="AK111" s="6">
        <v>18945</v>
      </c>
      <c r="AL111" s="4" t="s">
        <v>315</v>
      </c>
      <c r="AM111" s="4" t="s">
        <v>377</v>
      </c>
      <c r="AN111" s="6">
        <v>3044.7599999999998</v>
      </c>
      <c r="AO111" s="4" t="s">
        <v>317</v>
      </c>
      <c r="AP111" s="4" t="s">
        <v>375</v>
      </c>
      <c r="AQ111" s="6">
        <v>54974.400000000001</v>
      </c>
      <c r="AR111" s="4" t="s">
        <v>316</v>
      </c>
      <c r="AS111" s="65" t="s">
        <v>1042</v>
      </c>
      <c r="AT111" s="6">
        <v>2114.3999999999996</v>
      </c>
      <c r="AU111" s="4" t="s">
        <v>318</v>
      </c>
      <c r="AV111" s="4" t="s">
        <v>376</v>
      </c>
      <c r="AW111" s="6">
        <v>845.7600000000001</v>
      </c>
      <c r="AX111" s="4" t="s">
        <v>315</v>
      </c>
      <c r="AY111" s="4" t="s">
        <v>378</v>
      </c>
      <c r="AZ111" s="6">
        <v>37720.92</v>
      </c>
      <c r="BA111" s="4" t="s">
        <v>319</v>
      </c>
      <c r="BB111" s="4" t="s">
        <v>376</v>
      </c>
      <c r="BC111" s="6">
        <v>9416.86</v>
      </c>
      <c r="BD111" s="4" t="s">
        <v>638</v>
      </c>
      <c r="BE111" s="4" t="s">
        <v>376</v>
      </c>
      <c r="BF111" s="30">
        <f t="shared" si="6"/>
        <v>309704.21999999997</v>
      </c>
    </row>
    <row r="112" spans="1:58" x14ac:dyDescent="0.25">
      <c r="A112" s="26">
        <v>110</v>
      </c>
      <c r="B112" s="27" t="s">
        <v>415</v>
      </c>
      <c r="C112" s="27" t="s">
        <v>630</v>
      </c>
      <c r="D112" s="4" t="s">
        <v>238</v>
      </c>
      <c r="E112" s="1">
        <v>43466</v>
      </c>
      <c r="F112" s="4" t="s">
        <v>31</v>
      </c>
      <c r="G112" s="6">
        <v>81216</v>
      </c>
      <c r="H112" s="4" t="s">
        <v>315</v>
      </c>
      <c r="I112" s="4" t="s">
        <v>376</v>
      </c>
      <c r="J112" s="6">
        <v>29779.500000000004</v>
      </c>
      <c r="K112" s="4" t="s">
        <v>316</v>
      </c>
      <c r="L112" s="65" t="s">
        <v>1042</v>
      </c>
      <c r="M112" s="6">
        <v>6387.2999999999993</v>
      </c>
      <c r="N112" s="4" t="s">
        <v>315</v>
      </c>
      <c r="O112" s="4" t="s">
        <v>373</v>
      </c>
      <c r="P112" s="6">
        <v>7783.2000000000016</v>
      </c>
      <c r="Q112" s="4" t="s">
        <v>317</v>
      </c>
      <c r="R112" s="4" t="s">
        <v>376</v>
      </c>
      <c r="S112" s="6">
        <v>41115.600000000006</v>
      </c>
      <c r="T112" s="4" t="s">
        <v>315</v>
      </c>
      <c r="U112" s="4" t="s">
        <v>376</v>
      </c>
      <c r="V112" s="6">
        <v>0</v>
      </c>
      <c r="W112" s="4" t="s">
        <v>315</v>
      </c>
      <c r="X112" s="4"/>
      <c r="Y112" s="6">
        <v>0</v>
      </c>
      <c r="Z112" s="4" t="s">
        <v>315</v>
      </c>
      <c r="AA112" s="4"/>
      <c r="AB112" s="6">
        <v>507.60000000000008</v>
      </c>
      <c r="AC112" s="4" t="s">
        <v>315</v>
      </c>
      <c r="AD112" s="4" t="s">
        <v>376</v>
      </c>
      <c r="AE112" s="6">
        <v>0</v>
      </c>
      <c r="AF112" s="4" t="s">
        <v>315</v>
      </c>
      <c r="AG112" s="4"/>
      <c r="AH112" s="6">
        <v>15904.799999999997</v>
      </c>
      <c r="AI112" s="4" t="s">
        <v>315</v>
      </c>
      <c r="AJ112" s="4" t="s">
        <v>374</v>
      </c>
      <c r="AK112" s="6">
        <v>18950.400000000005</v>
      </c>
      <c r="AL112" s="4" t="s">
        <v>315</v>
      </c>
      <c r="AM112" s="4" t="s">
        <v>377</v>
      </c>
      <c r="AN112" s="6">
        <v>3045.6000000000004</v>
      </c>
      <c r="AO112" s="4" t="s">
        <v>317</v>
      </c>
      <c r="AP112" s="4" t="s">
        <v>375</v>
      </c>
      <c r="AQ112" s="6">
        <v>54990.000000000007</v>
      </c>
      <c r="AR112" s="4" t="s">
        <v>316</v>
      </c>
      <c r="AS112" s="65" t="s">
        <v>1042</v>
      </c>
      <c r="AT112" s="6">
        <v>2115</v>
      </c>
      <c r="AU112" s="4" t="s">
        <v>318</v>
      </c>
      <c r="AV112" s="4" t="s">
        <v>376</v>
      </c>
      <c r="AW112" s="6">
        <v>846</v>
      </c>
      <c r="AX112" s="4" t="s">
        <v>315</v>
      </c>
      <c r="AY112" s="4" t="s">
        <v>378</v>
      </c>
      <c r="AZ112" s="6">
        <v>37731.599999999999</v>
      </c>
      <c r="BA112" s="4" t="s">
        <v>319</v>
      </c>
      <c r="BB112" s="4" t="s">
        <v>376</v>
      </c>
      <c r="BC112" s="6">
        <v>9419.3099999999977</v>
      </c>
      <c r="BD112" s="4" t="s">
        <v>638</v>
      </c>
      <c r="BE112" s="4" t="s">
        <v>376</v>
      </c>
      <c r="BF112" s="30">
        <f t="shared" si="6"/>
        <v>309791.90999999997</v>
      </c>
    </row>
  </sheetData>
  <sheetProtection algorithmName="SHA-512" hashValue="pP9lk7C7tOVj7otv1Z4RrbiwFQt/dHsErzAQSWVqwpYj+rbilQrUfg2zPpU3FfezOzRchU0OJP3ST66IzimFOA==" saltValue="KuyLyk2edmDvWxZYzxtdzw==" spinCount="100000" sheet="1" autoFilter="0"/>
  <sortState ref="A3:BF137">
    <sortCondition ref="B3:B137"/>
  </sortState>
  <mergeCells count="24">
    <mergeCell ref="G1:I1"/>
    <mergeCell ref="B1:B2"/>
    <mergeCell ref="A1:A2"/>
    <mergeCell ref="J1:L1"/>
    <mergeCell ref="D1:D2"/>
    <mergeCell ref="E1:E2"/>
    <mergeCell ref="F1:F2"/>
    <mergeCell ref="C1:C2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F1:BF2"/>
    <mergeCell ref="BC1:B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DS11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20.7109375" style="2" customWidth="1"/>
    <col min="5" max="5" width="55.7109375" style="2" customWidth="1"/>
    <col min="6" max="6" width="10.7109375" style="2" customWidth="1"/>
    <col min="7" max="7" width="10.7109375" style="11" customWidth="1"/>
    <col min="8" max="8" width="10.7109375" style="2" customWidth="1"/>
    <col min="9" max="9" width="12.7109375" style="2" customWidth="1"/>
    <col min="10" max="10" width="24.7109375" style="2" customWidth="1"/>
    <col min="11" max="11" width="12.7109375" style="2" customWidth="1"/>
    <col min="12" max="12" width="10.7109375" style="10" customWidth="1"/>
    <col min="13" max="13" width="10.7109375" style="2" customWidth="1"/>
    <col min="14" max="14" width="10.7109375" style="10" customWidth="1"/>
    <col min="15" max="15" width="10.7109375" style="2" customWidth="1"/>
    <col min="16" max="16" width="20.7109375" style="2" customWidth="1"/>
    <col min="17" max="17" width="10.7109375" style="10" customWidth="1"/>
    <col min="18" max="19" width="10.7109375" style="33" customWidth="1"/>
    <col min="20" max="20" width="12.7109375" style="2" customWidth="1"/>
    <col min="21" max="21" width="10.7109375" style="10" customWidth="1"/>
    <col min="22" max="22" width="10.7109375" style="2" customWidth="1"/>
    <col min="23" max="24" width="20.7109375" style="2" customWidth="1"/>
    <col min="25" max="25" width="55.7109375" style="2" customWidth="1"/>
    <col min="26" max="26" width="10.7109375" style="2" customWidth="1"/>
    <col min="27" max="27" width="10.7109375" style="11" customWidth="1"/>
    <col min="28" max="28" width="10.7109375" style="2" customWidth="1"/>
    <col min="29" max="29" width="12.7109375" style="2" customWidth="1"/>
    <col min="30" max="30" width="24.7109375" style="2" customWidth="1"/>
    <col min="31" max="31" width="12.7109375" style="2" customWidth="1"/>
    <col min="32" max="32" width="10.7109375" style="10" customWidth="1"/>
    <col min="33" max="33" width="10.7109375" style="2" customWidth="1"/>
    <col min="34" max="34" width="10.7109375" style="10" customWidth="1"/>
    <col min="35" max="35" width="10.7109375" style="2" customWidth="1"/>
    <col min="36" max="36" width="20.7109375" style="2" customWidth="1"/>
    <col min="37" max="37" width="10.7109375" style="10" customWidth="1"/>
    <col min="38" max="39" width="10.7109375" style="33" customWidth="1"/>
    <col min="40" max="40" width="12.7109375" style="2" customWidth="1"/>
    <col min="41" max="41" width="10.7109375" style="10" customWidth="1"/>
    <col min="42" max="42" width="10.7109375" style="2" customWidth="1"/>
    <col min="43" max="44" width="20.7109375" style="2" customWidth="1"/>
    <col min="45" max="45" width="55.7109375" style="2" customWidth="1"/>
    <col min="46" max="46" width="10.7109375" style="2" customWidth="1"/>
    <col min="47" max="47" width="10.7109375" style="11" customWidth="1"/>
    <col min="48" max="48" width="10.7109375" style="2" customWidth="1"/>
    <col min="49" max="49" width="12.7109375" style="2" customWidth="1"/>
    <col min="50" max="50" width="24.7109375" style="2" customWidth="1"/>
    <col min="51" max="51" width="12.7109375" style="2" customWidth="1"/>
    <col min="52" max="52" width="10.7109375" style="10" customWidth="1"/>
    <col min="53" max="53" width="10.7109375" style="2" customWidth="1"/>
    <col min="54" max="54" width="10.7109375" style="10" customWidth="1"/>
    <col min="55" max="55" width="10.7109375" style="2" customWidth="1"/>
    <col min="56" max="56" width="20.7109375" style="2" customWidth="1"/>
    <col min="57" max="57" width="10.7109375" style="10" customWidth="1"/>
    <col min="58" max="59" width="10.7109375" style="33" customWidth="1"/>
    <col min="60" max="60" width="12.7109375" style="2" customWidth="1"/>
    <col min="61" max="61" width="10.7109375" style="10" customWidth="1"/>
    <col min="62" max="62" width="10.7109375" style="2" customWidth="1"/>
    <col min="63" max="64" width="20.7109375" style="2" customWidth="1"/>
    <col min="65" max="65" width="55.7109375" style="2" customWidth="1"/>
    <col min="66" max="66" width="10.7109375" style="2" customWidth="1"/>
    <col min="67" max="67" width="10.7109375" style="11" customWidth="1"/>
    <col min="68" max="68" width="10.7109375" style="2" customWidth="1"/>
    <col min="69" max="69" width="12.7109375" style="2" customWidth="1"/>
    <col min="70" max="70" width="24.7109375" style="2" customWidth="1"/>
    <col min="71" max="71" width="12.7109375" style="2" customWidth="1"/>
    <col min="72" max="72" width="10.7109375" style="10" customWidth="1"/>
    <col min="73" max="73" width="10.7109375" style="2" customWidth="1"/>
    <col min="74" max="74" width="10.7109375" style="10" customWidth="1"/>
    <col min="75" max="75" width="10.7109375" style="2" customWidth="1"/>
    <col min="76" max="76" width="20.7109375" style="2" customWidth="1"/>
    <col min="77" max="77" width="10.7109375" style="10" customWidth="1"/>
    <col min="78" max="79" width="10.7109375" style="33" customWidth="1"/>
    <col min="80" max="80" width="12.7109375" style="2" customWidth="1"/>
    <col min="81" max="81" width="10.7109375" style="10" customWidth="1"/>
    <col min="82" max="82" width="10.7109375" style="2" customWidth="1"/>
    <col min="83" max="84" width="20.7109375" style="2" customWidth="1"/>
    <col min="85" max="85" width="55.7109375" style="2" customWidth="1"/>
    <col min="86" max="86" width="10.7109375" style="2" customWidth="1"/>
    <col min="87" max="87" width="10.7109375" style="11" customWidth="1"/>
    <col min="88" max="88" width="10.7109375" style="2" customWidth="1"/>
    <col min="89" max="89" width="12.7109375" style="2" customWidth="1"/>
    <col min="90" max="90" width="24.7109375" style="2" customWidth="1"/>
    <col min="91" max="91" width="12.7109375" style="2" customWidth="1"/>
    <col min="92" max="92" width="10.7109375" style="10" customWidth="1"/>
    <col min="93" max="93" width="10.7109375" style="2" customWidth="1"/>
    <col min="94" max="94" width="10.7109375" style="10" customWidth="1"/>
    <col min="95" max="95" width="10.7109375" style="2" customWidth="1"/>
    <col min="96" max="96" width="20.7109375" style="2" customWidth="1"/>
    <col min="97" max="97" width="10.7109375" style="10" customWidth="1"/>
    <col min="98" max="99" width="10.7109375" style="33" customWidth="1"/>
    <col min="100" max="100" width="12.7109375" style="2" customWidth="1"/>
    <col min="101" max="101" width="10.7109375" style="10" customWidth="1"/>
    <col min="102" max="102" width="10.7109375" style="2" customWidth="1"/>
    <col min="103" max="104" width="20.7109375" style="2" customWidth="1"/>
    <col min="105" max="105" width="55.7109375" style="2" customWidth="1"/>
    <col min="106" max="106" width="10.7109375" style="2" customWidth="1"/>
    <col min="107" max="107" width="10.7109375" style="11" customWidth="1"/>
    <col min="108" max="108" width="10.7109375" style="2" customWidth="1"/>
    <col min="109" max="109" width="12.7109375" style="2" customWidth="1"/>
    <col min="110" max="110" width="24.7109375" style="2" customWidth="1"/>
    <col min="111" max="111" width="12.7109375" style="2" customWidth="1"/>
    <col min="112" max="112" width="10.7109375" style="10" customWidth="1"/>
    <col min="113" max="113" width="10.7109375" style="2" customWidth="1"/>
    <col min="114" max="114" width="10.7109375" style="10" customWidth="1"/>
    <col min="115" max="115" width="10.7109375" style="2" customWidth="1"/>
    <col min="116" max="116" width="20.7109375" style="2" customWidth="1"/>
    <col min="117" max="117" width="10.7109375" style="10" customWidth="1"/>
    <col min="118" max="119" width="10.7109375" style="33" customWidth="1"/>
    <col min="120" max="120" width="12.7109375" style="2" customWidth="1"/>
    <col min="121" max="121" width="10.7109375" style="10" customWidth="1"/>
    <col min="122" max="122" width="10.7109375" style="2" customWidth="1"/>
    <col min="123" max="123" width="20.7109375" style="2" customWidth="1"/>
    <col min="124" max="16384" width="9.140625" style="2"/>
  </cols>
  <sheetData>
    <row r="1" spans="1:123" s="15" customFormat="1" ht="15" customHeight="1" x14ac:dyDescent="0.25">
      <c r="A1" s="68" t="s">
        <v>0</v>
      </c>
      <c r="B1" s="68" t="s">
        <v>1</v>
      </c>
      <c r="C1" s="68" t="s">
        <v>585</v>
      </c>
      <c r="D1" s="66" t="s">
        <v>256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67"/>
      <c r="X1" s="66" t="s">
        <v>237</v>
      </c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67"/>
      <c r="AR1" s="66" t="s">
        <v>255</v>
      </c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67"/>
      <c r="BL1" s="66" t="s">
        <v>258</v>
      </c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67"/>
      <c r="CF1" s="66" t="s">
        <v>211</v>
      </c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67"/>
      <c r="CZ1" s="66" t="s">
        <v>257</v>
      </c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67"/>
    </row>
    <row r="2" spans="1:123" s="15" customFormat="1" ht="75" customHeight="1" x14ac:dyDescent="0.25">
      <c r="A2" s="69"/>
      <c r="B2" s="69"/>
      <c r="C2" s="69"/>
      <c r="D2" s="76" t="s">
        <v>196</v>
      </c>
      <c r="E2" s="68" t="s">
        <v>197</v>
      </c>
      <c r="F2" s="68" t="s">
        <v>190</v>
      </c>
      <c r="G2" s="68" t="s">
        <v>198</v>
      </c>
      <c r="H2" s="66" t="s">
        <v>199</v>
      </c>
      <c r="I2" s="75"/>
      <c r="J2" s="75"/>
      <c r="K2" s="67"/>
      <c r="L2" s="66" t="s">
        <v>203</v>
      </c>
      <c r="M2" s="67"/>
      <c r="N2" s="66" t="s">
        <v>204</v>
      </c>
      <c r="O2" s="75"/>
      <c r="P2" s="67"/>
      <c r="Q2" s="68" t="s">
        <v>206</v>
      </c>
      <c r="R2" s="68" t="s">
        <v>207</v>
      </c>
      <c r="S2" s="68" t="s">
        <v>208</v>
      </c>
      <c r="T2" s="68" t="s">
        <v>209</v>
      </c>
      <c r="U2" s="66" t="s">
        <v>210</v>
      </c>
      <c r="V2" s="75"/>
      <c r="W2" s="67"/>
      <c r="X2" s="76" t="s">
        <v>196</v>
      </c>
      <c r="Y2" s="68" t="s">
        <v>197</v>
      </c>
      <c r="Z2" s="68" t="s">
        <v>190</v>
      </c>
      <c r="AA2" s="68" t="s">
        <v>198</v>
      </c>
      <c r="AB2" s="66" t="s">
        <v>199</v>
      </c>
      <c r="AC2" s="75"/>
      <c r="AD2" s="75"/>
      <c r="AE2" s="67"/>
      <c r="AF2" s="66" t="s">
        <v>203</v>
      </c>
      <c r="AG2" s="67"/>
      <c r="AH2" s="66" t="s">
        <v>204</v>
      </c>
      <c r="AI2" s="75"/>
      <c r="AJ2" s="67"/>
      <c r="AK2" s="68" t="s">
        <v>206</v>
      </c>
      <c r="AL2" s="68" t="s">
        <v>207</v>
      </c>
      <c r="AM2" s="68" t="s">
        <v>208</v>
      </c>
      <c r="AN2" s="68" t="s">
        <v>209</v>
      </c>
      <c r="AO2" s="66" t="s">
        <v>210</v>
      </c>
      <c r="AP2" s="75"/>
      <c r="AQ2" s="67"/>
      <c r="AR2" s="76" t="s">
        <v>196</v>
      </c>
      <c r="AS2" s="68" t="s">
        <v>197</v>
      </c>
      <c r="AT2" s="68" t="s">
        <v>190</v>
      </c>
      <c r="AU2" s="68" t="s">
        <v>198</v>
      </c>
      <c r="AV2" s="66" t="s">
        <v>199</v>
      </c>
      <c r="AW2" s="75"/>
      <c r="AX2" s="75"/>
      <c r="AY2" s="67"/>
      <c r="AZ2" s="66" t="s">
        <v>203</v>
      </c>
      <c r="BA2" s="67"/>
      <c r="BB2" s="66" t="s">
        <v>204</v>
      </c>
      <c r="BC2" s="75"/>
      <c r="BD2" s="67"/>
      <c r="BE2" s="68" t="s">
        <v>206</v>
      </c>
      <c r="BF2" s="68" t="s">
        <v>207</v>
      </c>
      <c r="BG2" s="68" t="s">
        <v>208</v>
      </c>
      <c r="BH2" s="68" t="s">
        <v>209</v>
      </c>
      <c r="BI2" s="66" t="s">
        <v>210</v>
      </c>
      <c r="BJ2" s="75"/>
      <c r="BK2" s="67"/>
      <c r="BL2" s="76" t="s">
        <v>196</v>
      </c>
      <c r="BM2" s="68" t="s">
        <v>197</v>
      </c>
      <c r="BN2" s="68" t="s">
        <v>190</v>
      </c>
      <c r="BO2" s="68" t="s">
        <v>198</v>
      </c>
      <c r="BP2" s="66" t="s">
        <v>199</v>
      </c>
      <c r="BQ2" s="75"/>
      <c r="BR2" s="75"/>
      <c r="BS2" s="67"/>
      <c r="BT2" s="66" t="s">
        <v>203</v>
      </c>
      <c r="BU2" s="67"/>
      <c r="BV2" s="66" t="s">
        <v>204</v>
      </c>
      <c r="BW2" s="75"/>
      <c r="BX2" s="67"/>
      <c r="BY2" s="68" t="s">
        <v>206</v>
      </c>
      <c r="BZ2" s="68" t="s">
        <v>207</v>
      </c>
      <c r="CA2" s="68" t="s">
        <v>208</v>
      </c>
      <c r="CB2" s="68" t="s">
        <v>209</v>
      </c>
      <c r="CC2" s="66" t="s">
        <v>210</v>
      </c>
      <c r="CD2" s="75"/>
      <c r="CE2" s="67"/>
      <c r="CF2" s="76" t="s">
        <v>196</v>
      </c>
      <c r="CG2" s="68" t="s">
        <v>197</v>
      </c>
      <c r="CH2" s="68" t="s">
        <v>190</v>
      </c>
      <c r="CI2" s="68" t="s">
        <v>198</v>
      </c>
      <c r="CJ2" s="66" t="s">
        <v>199</v>
      </c>
      <c r="CK2" s="75"/>
      <c r="CL2" s="75"/>
      <c r="CM2" s="67"/>
      <c r="CN2" s="66" t="s">
        <v>203</v>
      </c>
      <c r="CO2" s="67"/>
      <c r="CP2" s="66" t="s">
        <v>204</v>
      </c>
      <c r="CQ2" s="75"/>
      <c r="CR2" s="67"/>
      <c r="CS2" s="68" t="s">
        <v>206</v>
      </c>
      <c r="CT2" s="68" t="s">
        <v>207</v>
      </c>
      <c r="CU2" s="68" t="s">
        <v>208</v>
      </c>
      <c r="CV2" s="68" t="s">
        <v>209</v>
      </c>
      <c r="CW2" s="66" t="s">
        <v>210</v>
      </c>
      <c r="CX2" s="75"/>
      <c r="CY2" s="67"/>
      <c r="CZ2" s="76" t="s">
        <v>196</v>
      </c>
      <c r="DA2" s="68" t="s">
        <v>197</v>
      </c>
      <c r="DB2" s="68" t="s">
        <v>190</v>
      </c>
      <c r="DC2" s="68" t="s">
        <v>198</v>
      </c>
      <c r="DD2" s="66" t="s">
        <v>199</v>
      </c>
      <c r="DE2" s="75"/>
      <c r="DF2" s="75"/>
      <c r="DG2" s="67"/>
      <c r="DH2" s="66" t="s">
        <v>203</v>
      </c>
      <c r="DI2" s="67"/>
      <c r="DJ2" s="66" t="s">
        <v>204</v>
      </c>
      <c r="DK2" s="75"/>
      <c r="DL2" s="67"/>
      <c r="DM2" s="68" t="s">
        <v>206</v>
      </c>
      <c r="DN2" s="68" t="s">
        <v>207</v>
      </c>
      <c r="DO2" s="68" t="s">
        <v>208</v>
      </c>
      <c r="DP2" s="68" t="s">
        <v>209</v>
      </c>
      <c r="DQ2" s="66" t="s">
        <v>210</v>
      </c>
      <c r="DR2" s="75"/>
      <c r="DS2" s="67"/>
    </row>
    <row r="3" spans="1:123" s="15" customFormat="1" ht="60" customHeight="1" x14ac:dyDescent="0.25">
      <c r="A3" s="70"/>
      <c r="B3" s="70"/>
      <c r="C3" s="70"/>
      <c r="D3" s="77"/>
      <c r="E3" s="70"/>
      <c r="F3" s="70"/>
      <c r="G3" s="70"/>
      <c r="H3" s="31" t="s">
        <v>200</v>
      </c>
      <c r="I3" s="31" t="s">
        <v>201</v>
      </c>
      <c r="J3" s="31" t="s">
        <v>202</v>
      </c>
      <c r="K3" s="31" t="s">
        <v>25</v>
      </c>
      <c r="L3" s="31" t="s">
        <v>4</v>
      </c>
      <c r="M3" s="31" t="s">
        <v>5</v>
      </c>
      <c r="N3" s="31" t="s">
        <v>4</v>
      </c>
      <c r="O3" s="31" t="s">
        <v>5</v>
      </c>
      <c r="P3" s="31" t="s">
        <v>205</v>
      </c>
      <c r="Q3" s="70"/>
      <c r="R3" s="70"/>
      <c r="S3" s="70"/>
      <c r="T3" s="70"/>
      <c r="U3" s="31" t="s">
        <v>4</v>
      </c>
      <c r="V3" s="31" t="s">
        <v>5</v>
      </c>
      <c r="W3" s="31" t="s">
        <v>205</v>
      </c>
      <c r="X3" s="77"/>
      <c r="Y3" s="70"/>
      <c r="Z3" s="70"/>
      <c r="AA3" s="70"/>
      <c r="AB3" s="31" t="s">
        <v>200</v>
      </c>
      <c r="AC3" s="31" t="s">
        <v>201</v>
      </c>
      <c r="AD3" s="31" t="s">
        <v>202</v>
      </c>
      <c r="AE3" s="31" t="s">
        <v>25</v>
      </c>
      <c r="AF3" s="31" t="s">
        <v>4</v>
      </c>
      <c r="AG3" s="31" t="s">
        <v>5</v>
      </c>
      <c r="AH3" s="31" t="s">
        <v>4</v>
      </c>
      <c r="AI3" s="31" t="s">
        <v>5</v>
      </c>
      <c r="AJ3" s="31" t="s">
        <v>205</v>
      </c>
      <c r="AK3" s="70"/>
      <c r="AL3" s="70"/>
      <c r="AM3" s="70"/>
      <c r="AN3" s="70"/>
      <c r="AO3" s="31" t="s">
        <v>4</v>
      </c>
      <c r="AP3" s="31" t="s">
        <v>5</v>
      </c>
      <c r="AQ3" s="31" t="s">
        <v>205</v>
      </c>
      <c r="AR3" s="77"/>
      <c r="AS3" s="70"/>
      <c r="AT3" s="70"/>
      <c r="AU3" s="70"/>
      <c r="AV3" s="31" t="s">
        <v>200</v>
      </c>
      <c r="AW3" s="31" t="s">
        <v>201</v>
      </c>
      <c r="AX3" s="31" t="s">
        <v>202</v>
      </c>
      <c r="AY3" s="31" t="s">
        <v>25</v>
      </c>
      <c r="AZ3" s="31" t="s">
        <v>4</v>
      </c>
      <c r="BA3" s="31" t="s">
        <v>5</v>
      </c>
      <c r="BB3" s="31" t="s">
        <v>4</v>
      </c>
      <c r="BC3" s="31" t="s">
        <v>5</v>
      </c>
      <c r="BD3" s="31" t="s">
        <v>205</v>
      </c>
      <c r="BE3" s="70"/>
      <c r="BF3" s="70"/>
      <c r="BG3" s="70"/>
      <c r="BH3" s="70"/>
      <c r="BI3" s="31" t="s">
        <v>4</v>
      </c>
      <c r="BJ3" s="31" t="s">
        <v>5</v>
      </c>
      <c r="BK3" s="31" t="s">
        <v>205</v>
      </c>
      <c r="BL3" s="77"/>
      <c r="BM3" s="70"/>
      <c r="BN3" s="70"/>
      <c r="BO3" s="70"/>
      <c r="BP3" s="31" t="s">
        <v>200</v>
      </c>
      <c r="BQ3" s="31" t="s">
        <v>201</v>
      </c>
      <c r="BR3" s="31" t="s">
        <v>202</v>
      </c>
      <c r="BS3" s="31" t="s">
        <v>25</v>
      </c>
      <c r="BT3" s="31" t="s">
        <v>4</v>
      </c>
      <c r="BU3" s="31" t="s">
        <v>5</v>
      </c>
      <c r="BV3" s="31" t="s">
        <v>4</v>
      </c>
      <c r="BW3" s="31" t="s">
        <v>5</v>
      </c>
      <c r="BX3" s="31" t="s">
        <v>205</v>
      </c>
      <c r="BY3" s="70"/>
      <c r="BZ3" s="70"/>
      <c r="CA3" s="70"/>
      <c r="CB3" s="70"/>
      <c r="CC3" s="31" t="s">
        <v>4</v>
      </c>
      <c r="CD3" s="31" t="s">
        <v>5</v>
      </c>
      <c r="CE3" s="31" t="s">
        <v>205</v>
      </c>
      <c r="CF3" s="77"/>
      <c r="CG3" s="70"/>
      <c r="CH3" s="70"/>
      <c r="CI3" s="70"/>
      <c r="CJ3" s="31" t="s">
        <v>200</v>
      </c>
      <c r="CK3" s="31" t="s">
        <v>201</v>
      </c>
      <c r="CL3" s="31" t="s">
        <v>202</v>
      </c>
      <c r="CM3" s="31" t="s">
        <v>25</v>
      </c>
      <c r="CN3" s="31" t="s">
        <v>4</v>
      </c>
      <c r="CO3" s="31" t="s">
        <v>5</v>
      </c>
      <c r="CP3" s="31" t="s">
        <v>4</v>
      </c>
      <c r="CQ3" s="31" t="s">
        <v>5</v>
      </c>
      <c r="CR3" s="31" t="s">
        <v>205</v>
      </c>
      <c r="CS3" s="70"/>
      <c r="CT3" s="70"/>
      <c r="CU3" s="70"/>
      <c r="CV3" s="70"/>
      <c r="CW3" s="31" t="s">
        <v>4</v>
      </c>
      <c r="CX3" s="31" t="s">
        <v>5</v>
      </c>
      <c r="CY3" s="31" t="s">
        <v>205</v>
      </c>
      <c r="CZ3" s="77"/>
      <c r="DA3" s="70"/>
      <c r="DB3" s="70"/>
      <c r="DC3" s="70"/>
      <c r="DD3" s="31" t="s">
        <v>200</v>
      </c>
      <c r="DE3" s="31" t="s">
        <v>201</v>
      </c>
      <c r="DF3" s="31" t="s">
        <v>202</v>
      </c>
      <c r="DG3" s="31" t="s">
        <v>25</v>
      </c>
      <c r="DH3" s="31" t="s">
        <v>4</v>
      </c>
      <c r="DI3" s="31" t="s">
        <v>5</v>
      </c>
      <c r="DJ3" s="31" t="s">
        <v>4</v>
      </c>
      <c r="DK3" s="31" t="s">
        <v>5</v>
      </c>
      <c r="DL3" s="31" t="s">
        <v>205</v>
      </c>
      <c r="DM3" s="70"/>
      <c r="DN3" s="70"/>
      <c r="DO3" s="70"/>
      <c r="DP3" s="70"/>
      <c r="DQ3" s="31" t="s">
        <v>4</v>
      </c>
      <c r="DR3" s="31" t="s">
        <v>5</v>
      </c>
      <c r="DS3" s="31" t="s">
        <v>205</v>
      </c>
    </row>
    <row r="4" spans="1:123" ht="15" customHeight="1" x14ac:dyDescent="0.25">
      <c r="A4" s="26">
        <v>1</v>
      </c>
      <c r="B4" s="27" t="s">
        <v>385</v>
      </c>
      <c r="C4" s="27" t="s">
        <v>591</v>
      </c>
      <c r="D4" s="4" t="s">
        <v>379</v>
      </c>
      <c r="E4" s="4" t="s">
        <v>380</v>
      </c>
      <c r="F4" s="4" t="s">
        <v>347</v>
      </c>
      <c r="G4" s="6">
        <v>4.0599999999999996</v>
      </c>
      <c r="H4" s="4" t="s">
        <v>330</v>
      </c>
      <c r="I4" s="4">
        <v>5503248039</v>
      </c>
      <c r="J4" s="4" t="s">
        <v>381</v>
      </c>
      <c r="K4" s="4" t="s">
        <v>328</v>
      </c>
      <c r="L4" s="1"/>
      <c r="M4" s="4"/>
      <c r="N4" s="1">
        <v>43453</v>
      </c>
      <c r="O4" s="4" t="s">
        <v>1034</v>
      </c>
      <c r="P4" s="4" t="s">
        <v>480</v>
      </c>
      <c r="Q4" s="1">
        <v>43647</v>
      </c>
      <c r="R4" s="32">
        <v>0</v>
      </c>
      <c r="S4" s="32">
        <v>1.9430000000000001</v>
      </c>
      <c r="T4" s="4" t="s">
        <v>328</v>
      </c>
      <c r="U4" s="1">
        <v>42886</v>
      </c>
      <c r="V4" s="4" t="s">
        <v>584</v>
      </c>
      <c r="W4" s="4" t="s">
        <v>480</v>
      </c>
      <c r="X4" s="4" t="s">
        <v>379</v>
      </c>
      <c r="Y4" s="4" t="s">
        <v>380</v>
      </c>
      <c r="Z4" s="4" t="s">
        <v>343</v>
      </c>
      <c r="AA4" s="6">
        <v>102.34</v>
      </c>
      <c r="AB4" s="4" t="s">
        <v>330</v>
      </c>
      <c r="AC4" s="4">
        <v>5503249258</v>
      </c>
      <c r="AD4" s="4" t="s">
        <v>1035</v>
      </c>
      <c r="AE4" s="4" t="s">
        <v>328</v>
      </c>
      <c r="AF4" s="1"/>
      <c r="AG4" s="4"/>
      <c r="AH4" s="1">
        <v>43454</v>
      </c>
      <c r="AI4" s="4" t="s">
        <v>682</v>
      </c>
      <c r="AJ4" s="4" t="s">
        <v>480</v>
      </c>
      <c r="AK4" s="1">
        <v>43647</v>
      </c>
      <c r="AL4" s="32">
        <v>2.6</v>
      </c>
      <c r="AM4" s="32">
        <v>2.5999999999999999E-2</v>
      </c>
      <c r="AN4" s="4" t="s">
        <v>328</v>
      </c>
      <c r="AO4" s="1">
        <v>42886</v>
      </c>
      <c r="AP4" s="4" t="s">
        <v>583</v>
      </c>
      <c r="AQ4" s="4" t="s">
        <v>480</v>
      </c>
      <c r="AR4" s="4" t="s">
        <v>379</v>
      </c>
      <c r="AS4" s="4" t="s">
        <v>380</v>
      </c>
      <c r="AT4" s="4" t="s">
        <v>344</v>
      </c>
      <c r="AU4" s="6">
        <v>1561.45</v>
      </c>
      <c r="AV4" s="4" t="s">
        <v>330</v>
      </c>
      <c r="AW4" s="4">
        <v>5503249258</v>
      </c>
      <c r="AX4" s="4" t="s">
        <v>1035</v>
      </c>
      <c r="AY4" s="4" t="s">
        <v>328</v>
      </c>
      <c r="AZ4" s="1"/>
      <c r="BA4" s="4"/>
      <c r="BB4" s="1">
        <v>43454</v>
      </c>
      <c r="BC4" s="4" t="s">
        <v>1036</v>
      </c>
      <c r="BD4" s="4" t="s">
        <v>480</v>
      </c>
      <c r="BE4" s="1">
        <v>43647</v>
      </c>
      <c r="BF4" s="32">
        <v>0</v>
      </c>
      <c r="BG4" s="32">
        <v>0</v>
      </c>
      <c r="BH4" s="4" t="s">
        <v>328</v>
      </c>
      <c r="BI4" s="1"/>
      <c r="BJ4" s="4"/>
      <c r="BK4" s="4" t="s">
        <v>480</v>
      </c>
      <c r="BL4" s="4" t="s">
        <v>379</v>
      </c>
      <c r="BM4" s="4" t="s">
        <v>380</v>
      </c>
      <c r="BN4" s="4" t="s">
        <v>343</v>
      </c>
      <c r="BO4" s="6">
        <v>17.079999999999998</v>
      </c>
      <c r="BP4" s="4" t="s">
        <v>330</v>
      </c>
      <c r="BQ4" s="4">
        <v>5504097128</v>
      </c>
      <c r="BR4" s="4" t="s">
        <v>1037</v>
      </c>
      <c r="BS4" s="4" t="s">
        <v>328</v>
      </c>
      <c r="BT4" s="1"/>
      <c r="BU4" s="4"/>
      <c r="BV4" s="1">
        <v>43452</v>
      </c>
      <c r="BW4" s="4" t="s">
        <v>1038</v>
      </c>
      <c r="BX4" s="4" t="s">
        <v>480</v>
      </c>
      <c r="BY4" s="1">
        <v>43647</v>
      </c>
      <c r="BZ4" s="32">
        <v>5</v>
      </c>
      <c r="CA4" s="32">
        <v>2.5999999999999999E-2</v>
      </c>
      <c r="CB4" s="4" t="s">
        <v>328</v>
      </c>
      <c r="CC4" s="1">
        <v>42886</v>
      </c>
      <c r="CD4" s="4" t="s">
        <v>583</v>
      </c>
      <c r="CE4" s="4" t="s">
        <v>480</v>
      </c>
      <c r="CF4" s="4" t="s">
        <v>379</v>
      </c>
      <c r="CG4" s="4" t="s">
        <v>380</v>
      </c>
      <c r="CH4" s="4" t="s">
        <v>343</v>
      </c>
      <c r="CI4" s="6">
        <v>91.53</v>
      </c>
      <c r="CJ4" s="4" t="s">
        <v>330</v>
      </c>
      <c r="CK4" s="4">
        <v>5504037369</v>
      </c>
      <c r="CL4" s="4" t="s">
        <v>1039</v>
      </c>
      <c r="CM4" s="4" t="s">
        <v>328</v>
      </c>
      <c r="CN4" s="1"/>
      <c r="CO4" s="4"/>
      <c r="CP4" s="1">
        <v>43453</v>
      </c>
      <c r="CQ4" s="4" t="s">
        <v>1040</v>
      </c>
      <c r="CR4" s="4" t="s">
        <v>480</v>
      </c>
      <c r="CS4" s="1">
        <v>43282</v>
      </c>
      <c r="CT4" s="32">
        <v>6.94</v>
      </c>
      <c r="CU4" s="32">
        <v>0</v>
      </c>
      <c r="CV4" s="4" t="s">
        <v>328</v>
      </c>
      <c r="CW4" s="1">
        <v>42003</v>
      </c>
      <c r="CX4" s="4" t="s">
        <v>482</v>
      </c>
      <c r="CY4" s="4" t="s">
        <v>480</v>
      </c>
      <c r="CZ4" s="4" t="s">
        <v>379</v>
      </c>
      <c r="DA4" s="4" t="s">
        <v>380</v>
      </c>
      <c r="DB4" s="4" t="s">
        <v>343</v>
      </c>
      <c r="DC4" s="6">
        <v>19.940000000000001</v>
      </c>
      <c r="DD4" s="4" t="s">
        <v>330</v>
      </c>
      <c r="DE4" s="4">
        <v>5504097128</v>
      </c>
      <c r="DF4" s="4" t="s">
        <v>1037</v>
      </c>
      <c r="DG4" s="4" t="s">
        <v>328</v>
      </c>
      <c r="DH4" s="1"/>
      <c r="DI4" s="4"/>
      <c r="DJ4" s="1">
        <v>43452</v>
      </c>
      <c r="DK4" s="4" t="s">
        <v>1041</v>
      </c>
      <c r="DL4" s="4" t="s">
        <v>480</v>
      </c>
      <c r="DM4" s="1">
        <v>43647</v>
      </c>
      <c r="DN4" s="32">
        <v>7.6</v>
      </c>
      <c r="DO4" s="32">
        <v>0</v>
      </c>
      <c r="DP4" s="4" t="s">
        <v>328</v>
      </c>
      <c r="DQ4" s="1">
        <v>41893</v>
      </c>
      <c r="DR4" s="4" t="s">
        <v>481</v>
      </c>
      <c r="DS4" s="4" t="s">
        <v>480</v>
      </c>
    </row>
    <row r="5" spans="1:123" ht="15" customHeight="1" x14ac:dyDescent="0.25">
      <c r="A5" s="26">
        <v>2</v>
      </c>
      <c r="B5" s="27" t="s">
        <v>386</v>
      </c>
      <c r="C5" s="27" t="s">
        <v>592</v>
      </c>
      <c r="D5" s="4" t="s">
        <v>379</v>
      </c>
      <c r="E5" s="4" t="s">
        <v>380</v>
      </c>
      <c r="F5" s="4" t="s">
        <v>347</v>
      </c>
      <c r="G5" s="6">
        <v>4.0599999999999996</v>
      </c>
      <c r="H5" s="4" t="s">
        <v>330</v>
      </c>
      <c r="I5" s="4">
        <v>5503248039</v>
      </c>
      <c r="J5" s="4" t="s">
        <v>381</v>
      </c>
      <c r="K5" s="4" t="s">
        <v>328</v>
      </c>
      <c r="L5" s="1"/>
      <c r="M5" s="4"/>
      <c r="N5" s="1">
        <v>43453</v>
      </c>
      <c r="O5" s="4" t="s">
        <v>1034</v>
      </c>
      <c r="P5" s="4" t="s">
        <v>480</v>
      </c>
      <c r="Q5" s="1">
        <v>43647</v>
      </c>
      <c r="R5" s="32">
        <v>0</v>
      </c>
      <c r="S5" s="32">
        <v>1.9430000000000001</v>
      </c>
      <c r="T5" s="4" t="s">
        <v>328</v>
      </c>
      <c r="U5" s="1">
        <v>42886</v>
      </c>
      <c r="V5" s="4" t="s">
        <v>584</v>
      </c>
      <c r="W5" s="4" t="s">
        <v>480</v>
      </c>
      <c r="X5" s="4" t="s">
        <v>379</v>
      </c>
      <c r="Y5" s="4" t="s">
        <v>380</v>
      </c>
      <c r="Z5" s="4" t="s">
        <v>343</v>
      </c>
      <c r="AA5" s="6">
        <v>102.34</v>
      </c>
      <c r="AB5" s="4" t="s">
        <v>330</v>
      </c>
      <c r="AC5" s="4">
        <v>5503249258</v>
      </c>
      <c r="AD5" s="4" t="s">
        <v>1035</v>
      </c>
      <c r="AE5" s="4" t="s">
        <v>328</v>
      </c>
      <c r="AF5" s="1"/>
      <c r="AG5" s="4"/>
      <c r="AH5" s="1">
        <v>43454</v>
      </c>
      <c r="AI5" s="4" t="s">
        <v>682</v>
      </c>
      <c r="AJ5" s="4" t="s">
        <v>480</v>
      </c>
      <c r="AK5" s="1">
        <v>43647</v>
      </c>
      <c r="AL5" s="32">
        <v>2.6</v>
      </c>
      <c r="AM5" s="32">
        <v>2.5999999999999999E-2</v>
      </c>
      <c r="AN5" s="4" t="s">
        <v>328</v>
      </c>
      <c r="AO5" s="1">
        <v>42886</v>
      </c>
      <c r="AP5" s="4" t="s">
        <v>583</v>
      </c>
      <c r="AQ5" s="4" t="s">
        <v>480</v>
      </c>
      <c r="AR5" s="4" t="s">
        <v>379</v>
      </c>
      <c r="AS5" s="4" t="s">
        <v>380</v>
      </c>
      <c r="AT5" s="4" t="s">
        <v>344</v>
      </c>
      <c r="AU5" s="6">
        <v>1561.45</v>
      </c>
      <c r="AV5" s="4" t="s">
        <v>330</v>
      </c>
      <c r="AW5" s="4">
        <v>5503249258</v>
      </c>
      <c r="AX5" s="4" t="s">
        <v>1035</v>
      </c>
      <c r="AY5" s="4" t="s">
        <v>328</v>
      </c>
      <c r="AZ5" s="1"/>
      <c r="BA5" s="4"/>
      <c r="BB5" s="1">
        <v>43454</v>
      </c>
      <c r="BC5" s="4" t="s">
        <v>1036</v>
      </c>
      <c r="BD5" s="4" t="s">
        <v>480</v>
      </c>
      <c r="BE5" s="1">
        <v>43647</v>
      </c>
      <c r="BF5" s="32">
        <v>0</v>
      </c>
      <c r="BG5" s="32">
        <v>0</v>
      </c>
      <c r="BH5" s="4" t="s">
        <v>328</v>
      </c>
      <c r="BI5" s="1"/>
      <c r="BJ5" s="4"/>
      <c r="BK5" s="4" t="s">
        <v>480</v>
      </c>
      <c r="BL5" s="4" t="s">
        <v>379</v>
      </c>
      <c r="BM5" s="4" t="s">
        <v>380</v>
      </c>
      <c r="BN5" s="4" t="s">
        <v>343</v>
      </c>
      <c r="BO5" s="6">
        <v>17.079999999999998</v>
      </c>
      <c r="BP5" s="4" t="s">
        <v>330</v>
      </c>
      <c r="BQ5" s="4">
        <v>5504097128</v>
      </c>
      <c r="BR5" s="4" t="s">
        <v>1037</v>
      </c>
      <c r="BS5" s="4" t="s">
        <v>328</v>
      </c>
      <c r="BT5" s="1"/>
      <c r="BU5" s="4"/>
      <c r="BV5" s="1">
        <v>43452</v>
      </c>
      <c r="BW5" s="4" t="s">
        <v>1038</v>
      </c>
      <c r="BX5" s="4" t="s">
        <v>480</v>
      </c>
      <c r="BY5" s="1">
        <v>43647</v>
      </c>
      <c r="BZ5" s="32">
        <v>5</v>
      </c>
      <c r="CA5" s="32">
        <v>2.5999999999999999E-2</v>
      </c>
      <c r="CB5" s="4" t="s">
        <v>328</v>
      </c>
      <c r="CC5" s="1">
        <v>42886</v>
      </c>
      <c r="CD5" s="4" t="s">
        <v>583</v>
      </c>
      <c r="CE5" s="4" t="s">
        <v>480</v>
      </c>
      <c r="CF5" s="4" t="s">
        <v>379</v>
      </c>
      <c r="CG5" s="4" t="s">
        <v>380</v>
      </c>
      <c r="CH5" s="4" t="s">
        <v>343</v>
      </c>
      <c r="CI5" s="6">
        <v>91.53</v>
      </c>
      <c r="CJ5" s="4" t="s">
        <v>330</v>
      </c>
      <c r="CK5" s="4">
        <v>5504037369</v>
      </c>
      <c r="CL5" s="4" t="s">
        <v>1039</v>
      </c>
      <c r="CM5" s="4" t="s">
        <v>328</v>
      </c>
      <c r="CN5" s="1"/>
      <c r="CO5" s="4"/>
      <c r="CP5" s="1">
        <v>43453</v>
      </c>
      <c r="CQ5" s="4" t="s">
        <v>1040</v>
      </c>
      <c r="CR5" s="4" t="s">
        <v>480</v>
      </c>
      <c r="CS5" s="1">
        <v>43282</v>
      </c>
      <c r="CT5" s="32">
        <v>6.94</v>
      </c>
      <c r="CU5" s="32">
        <v>0</v>
      </c>
      <c r="CV5" s="4" t="s">
        <v>328</v>
      </c>
      <c r="CW5" s="1">
        <v>42003</v>
      </c>
      <c r="CX5" s="4" t="s">
        <v>482</v>
      </c>
      <c r="CY5" s="4" t="s">
        <v>480</v>
      </c>
      <c r="CZ5" s="4" t="s">
        <v>379</v>
      </c>
      <c r="DA5" s="4" t="s">
        <v>380</v>
      </c>
      <c r="DB5" s="4" t="s">
        <v>343</v>
      </c>
      <c r="DC5" s="6">
        <v>19.940000000000001</v>
      </c>
      <c r="DD5" s="4" t="s">
        <v>330</v>
      </c>
      <c r="DE5" s="4">
        <v>5504097128</v>
      </c>
      <c r="DF5" s="4" t="s">
        <v>1037</v>
      </c>
      <c r="DG5" s="4" t="s">
        <v>328</v>
      </c>
      <c r="DH5" s="1"/>
      <c r="DI5" s="4"/>
      <c r="DJ5" s="1">
        <v>43452</v>
      </c>
      <c r="DK5" s="4" t="s">
        <v>1041</v>
      </c>
      <c r="DL5" s="4" t="s">
        <v>480</v>
      </c>
      <c r="DM5" s="1">
        <v>43647</v>
      </c>
      <c r="DN5" s="32">
        <v>7.6</v>
      </c>
      <c r="DO5" s="32">
        <v>0</v>
      </c>
      <c r="DP5" s="4" t="s">
        <v>328</v>
      </c>
      <c r="DQ5" s="1">
        <v>41893</v>
      </c>
      <c r="DR5" s="4" t="s">
        <v>481</v>
      </c>
      <c r="DS5" s="4" t="s">
        <v>480</v>
      </c>
    </row>
    <row r="6" spans="1:123" ht="15" customHeight="1" x14ac:dyDescent="0.25">
      <c r="A6" s="26">
        <v>3</v>
      </c>
      <c r="B6" s="27" t="s">
        <v>387</v>
      </c>
      <c r="C6" s="27" t="s">
        <v>593</v>
      </c>
      <c r="D6" s="4" t="s">
        <v>379</v>
      </c>
      <c r="E6" s="4" t="s">
        <v>380</v>
      </c>
      <c r="F6" s="4" t="s">
        <v>347</v>
      </c>
      <c r="G6" s="6">
        <v>4.0599999999999996</v>
      </c>
      <c r="H6" s="4" t="s">
        <v>330</v>
      </c>
      <c r="I6" s="4">
        <v>5503248039</v>
      </c>
      <c r="J6" s="4" t="s">
        <v>381</v>
      </c>
      <c r="K6" s="4" t="s">
        <v>328</v>
      </c>
      <c r="L6" s="1"/>
      <c r="M6" s="4"/>
      <c r="N6" s="1">
        <v>43453</v>
      </c>
      <c r="O6" s="4" t="s">
        <v>1034</v>
      </c>
      <c r="P6" s="4" t="s">
        <v>480</v>
      </c>
      <c r="Q6" s="1">
        <v>43647</v>
      </c>
      <c r="R6" s="32">
        <v>0</v>
      </c>
      <c r="S6" s="32">
        <v>1.9430000000000001</v>
      </c>
      <c r="T6" s="4" t="s">
        <v>328</v>
      </c>
      <c r="U6" s="1">
        <v>42886</v>
      </c>
      <c r="V6" s="4" t="s">
        <v>584</v>
      </c>
      <c r="W6" s="4" t="s">
        <v>480</v>
      </c>
      <c r="X6" s="4" t="s">
        <v>379</v>
      </c>
      <c r="Y6" s="4" t="s">
        <v>380</v>
      </c>
      <c r="Z6" s="4" t="s">
        <v>343</v>
      </c>
      <c r="AA6" s="6">
        <v>102.34</v>
      </c>
      <c r="AB6" s="4" t="s">
        <v>330</v>
      </c>
      <c r="AC6" s="4">
        <v>5503249258</v>
      </c>
      <c r="AD6" s="4" t="s">
        <v>1035</v>
      </c>
      <c r="AE6" s="4" t="s">
        <v>328</v>
      </c>
      <c r="AF6" s="1"/>
      <c r="AG6" s="4"/>
      <c r="AH6" s="1">
        <v>43454</v>
      </c>
      <c r="AI6" s="4" t="s">
        <v>682</v>
      </c>
      <c r="AJ6" s="4" t="s">
        <v>480</v>
      </c>
      <c r="AK6" s="1">
        <v>43647</v>
      </c>
      <c r="AL6" s="32">
        <v>2.6</v>
      </c>
      <c r="AM6" s="32">
        <v>2.5999999999999999E-2</v>
      </c>
      <c r="AN6" s="4" t="s">
        <v>328</v>
      </c>
      <c r="AO6" s="1">
        <v>42886</v>
      </c>
      <c r="AP6" s="4" t="s">
        <v>583</v>
      </c>
      <c r="AQ6" s="4" t="s">
        <v>480</v>
      </c>
      <c r="AR6" s="4" t="s">
        <v>379</v>
      </c>
      <c r="AS6" s="4" t="s">
        <v>380</v>
      </c>
      <c r="AT6" s="4" t="s">
        <v>344</v>
      </c>
      <c r="AU6" s="6">
        <v>1561.45</v>
      </c>
      <c r="AV6" s="4" t="s">
        <v>330</v>
      </c>
      <c r="AW6" s="4">
        <v>5503249258</v>
      </c>
      <c r="AX6" s="4" t="s">
        <v>1035</v>
      </c>
      <c r="AY6" s="4" t="s">
        <v>328</v>
      </c>
      <c r="AZ6" s="1"/>
      <c r="BA6" s="4"/>
      <c r="BB6" s="1">
        <v>43454</v>
      </c>
      <c r="BC6" s="4" t="s">
        <v>1036</v>
      </c>
      <c r="BD6" s="4" t="s">
        <v>480</v>
      </c>
      <c r="BE6" s="1">
        <v>43647</v>
      </c>
      <c r="BF6" s="32">
        <v>0</v>
      </c>
      <c r="BG6" s="32">
        <v>0</v>
      </c>
      <c r="BH6" s="4" t="s">
        <v>328</v>
      </c>
      <c r="BI6" s="1"/>
      <c r="BJ6" s="4"/>
      <c r="BK6" s="4" t="s">
        <v>480</v>
      </c>
      <c r="BL6" s="4" t="s">
        <v>379</v>
      </c>
      <c r="BM6" s="4" t="s">
        <v>380</v>
      </c>
      <c r="BN6" s="4" t="s">
        <v>343</v>
      </c>
      <c r="BO6" s="6">
        <v>17.079999999999998</v>
      </c>
      <c r="BP6" s="4" t="s">
        <v>330</v>
      </c>
      <c r="BQ6" s="4">
        <v>5504097128</v>
      </c>
      <c r="BR6" s="4" t="s">
        <v>1037</v>
      </c>
      <c r="BS6" s="4" t="s">
        <v>328</v>
      </c>
      <c r="BT6" s="1"/>
      <c r="BU6" s="4"/>
      <c r="BV6" s="1">
        <v>43452</v>
      </c>
      <c r="BW6" s="4" t="s">
        <v>1038</v>
      </c>
      <c r="BX6" s="4" t="s">
        <v>480</v>
      </c>
      <c r="BY6" s="1">
        <v>43647</v>
      </c>
      <c r="BZ6" s="32">
        <v>5</v>
      </c>
      <c r="CA6" s="32">
        <v>2.5999999999999999E-2</v>
      </c>
      <c r="CB6" s="4" t="s">
        <v>328</v>
      </c>
      <c r="CC6" s="1">
        <v>42886</v>
      </c>
      <c r="CD6" s="4" t="s">
        <v>583</v>
      </c>
      <c r="CE6" s="4" t="s">
        <v>480</v>
      </c>
      <c r="CF6" s="4" t="s">
        <v>379</v>
      </c>
      <c r="CG6" s="4" t="s">
        <v>380</v>
      </c>
      <c r="CH6" s="4" t="s">
        <v>343</v>
      </c>
      <c r="CI6" s="6">
        <v>91.53</v>
      </c>
      <c r="CJ6" s="4" t="s">
        <v>330</v>
      </c>
      <c r="CK6" s="4">
        <v>5504037369</v>
      </c>
      <c r="CL6" s="4" t="s">
        <v>1039</v>
      </c>
      <c r="CM6" s="4" t="s">
        <v>328</v>
      </c>
      <c r="CN6" s="1"/>
      <c r="CO6" s="4"/>
      <c r="CP6" s="1">
        <v>43453</v>
      </c>
      <c r="CQ6" s="4" t="s">
        <v>1040</v>
      </c>
      <c r="CR6" s="4" t="s">
        <v>480</v>
      </c>
      <c r="CS6" s="1">
        <v>43282</v>
      </c>
      <c r="CT6" s="32">
        <v>6.94</v>
      </c>
      <c r="CU6" s="32">
        <v>0</v>
      </c>
      <c r="CV6" s="4" t="s">
        <v>328</v>
      </c>
      <c r="CW6" s="1">
        <v>42003</v>
      </c>
      <c r="CX6" s="4" t="s">
        <v>482</v>
      </c>
      <c r="CY6" s="4" t="s">
        <v>480</v>
      </c>
      <c r="CZ6" s="4" t="s">
        <v>379</v>
      </c>
      <c r="DA6" s="4" t="s">
        <v>380</v>
      </c>
      <c r="DB6" s="4" t="s">
        <v>343</v>
      </c>
      <c r="DC6" s="6">
        <v>19.940000000000001</v>
      </c>
      <c r="DD6" s="4" t="s">
        <v>330</v>
      </c>
      <c r="DE6" s="4">
        <v>5504097128</v>
      </c>
      <c r="DF6" s="4" t="s">
        <v>1037</v>
      </c>
      <c r="DG6" s="4" t="s">
        <v>328</v>
      </c>
      <c r="DH6" s="1"/>
      <c r="DI6" s="4"/>
      <c r="DJ6" s="1">
        <v>43452</v>
      </c>
      <c r="DK6" s="4" t="s">
        <v>1041</v>
      </c>
      <c r="DL6" s="4" t="s">
        <v>480</v>
      </c>
      <c r="DM6" s="1">
        <v>43647</v>
      </c>
      <c r="DN6" s="32">
        <v>7.6</v>
      </c>
      <c r="DO6" s="32">
        <v>0</v>
      </c>
      <c r="DP6" s="4" t="s">
        <v>328</v>
      </c>
      <c r="DQ6" s="1">
        <v>41893</v>
      </c>
      <c r="DR6" s="4" t="s">
        <v>481</v>
      </c>
      <c r="DS6" s="4" t="s">
        <v>480</v>
      </c>
    </row>
    <row r="7" spans="1:123" ht="15" customHeight="1" x14ac:dyDescent="0.25">
      <c r="A7" s="26">
        <v>4</v>
      </c>
      <c r="B7" s="27" t="s">
        <v>388</v>
      </c>
      <c r="C7" s="27" t="s">
        <v>594</v>
      </c>
      <c r="D7" s="4" t="s">
        <v>379</v>
      </c>
      <c r="E7" s="4" t="s">
        <v>380</v>
      </c>
      <c r="F7" s="4" t="s">
        <v>347</v>
      </c>
      <c r="G7" s="6">
        <v>4.0599999999999996</v>
      </c>
      <c r="H7" s="4" t="s">
        <v>330</v>
      </c>
      <c r="I7" s="4">
        <v>5503248039</v>
      </c>
      <c r="J7" s="4" t="s">
        <v>381</v>
      </c>
      <c r="K7" s="4" t="s">
        <v>328</v>
      </c>
      <c r="L7" s="1"/>
      <c r="M7" s="4"/>
      <c r="N7" s="1">
        <v>43453</v>
      </c>
      <c r="O7" s="4" t="s">
        <v>1034</v>
      </c>
      <c r="P7" s="4" t="s">
        <v>480</v>
      </c>
      <c r="Q7" s="1">
        <v>43647</v>
      </c>
      <c r="R7" s="32">
        <v>0</v>
      </c>
      <c r="S7" s="32">
        <v>2.3460000000000001</v>
      </c>
      <c r="T7" s="4" t="s">
        <v>328</v>
      </c>
      <c r="U7" s="1">
        <v>42886</v>
      </c>
      <c r="V7" s="4" t="s">
        <v>584</v>
      </c>
      <c r="W7" s="4" t="s">
        <v>480</v>
      </c>
      <c r="X7" s="4" t="s">
        <v>379</v>
      </c>
      <c r="Y7" s="4" t="s">
        <v>380</v>
      </c>
      <c r="Z7" s="4" t="s">
        <v>343</v>
      </c>
      <c r="AA7" s="6">
        <v>102.34</v>
      </c>
      <c r="AB7" s="4" t="s">
        <v>330</v>
      </c>
      <c r="AC7" s="4">
        <v>5503249258</v>
      </c>
      <c r="AD7" s="4" t="s">
        <v>1035</v>
      </c>
      <c r="AE7" s="4" t="s">
        <v>328</v>
      </c>
      <c r="AF7" s="1"/>
      <c r="AG7" s="4"/>
      <c r="AH7" s="1">
        <v>43454</v>
      </c>
      <c r="AI7" s="4" t="s">
        <v>682</v>
      </c>
      <c r="AJ7" s="4" t="s">
        <v>480</v>
      </c>
      <c r="AK7" s="1">
        <v>43647</v>
      </c>
      <c r="AL7" s="32">
        <v>2.8</v>
      </c>
      <c r="AM7" s="32">
        <v>1.6E-2</v>
      </c>
      <c r="AN7" s="4" t="s">
        <v>328</v>
      </c>
      <c r="AO7" s="1">
        <v>42886</v>
      </c>
      <c r="AP7" s="4" t="s">
        <v>583</v>
      </c>
      <c r="AQ7" s="4" t="s">
        <v>480</v>
      </c>
      <c r="AR7" s="4" t="s">
        <v>379</v>
      </c>
      <c r="AS7" s="4" t="s">
        <v>380</v>
      </c>
      <c r="AT7" s="4" t="s">
        <v>344</v>
      </c>
      <c r="AU7" s="6">
        <v>1561.45</v>
      </c>
      <c r="AV7" s="4" t="s">
        <v>330</v>
      </c>
      <c r="AW7" s="4">
        <v>5503249258</v>
      </c>
      <c r="AX7" s="4" t="s">
        <v>1035</v>
      </c>
      <c r="AY7" s="4" t="s">
        <v>328</v>
      </c>
      <c r="AZ7" s="1"/>
      <c r="BA7" s="4"/>
      <c r="BB7" s="1">
        <v>43454</v>
      </c>
      <c r="BC7" s="4" t="s">
        <v>1036</v>
      </c>
      <c r="BD7" s="4" t="s">
        <v>480</v>
      </c>
      <c r="BE7" s="1">
        <v>43647</v>
      </c>
      <c r="BF7" s="32">
        <v>0</v>
      </c>
      <c r="BG7" s="32">
        <v>0</v>
      </c>
      <c r="BH7" s="4" t="s">
        <v>328</v>
      </c>
      <c r="BI7" s="1"/>
      <c r="BJ7" s="4"/>
      <c r="BK7" s="4" t="s">
        <v>480</v>
      </c>
      <c r="BL7" s="4" t="s">
        <v>379</v>
      </c>
      <c r="BM7" s="4" t="s">
        <v>380</v>
      </c>
      <c r="BN7" s="4" t="s">
        <v>343</v>
      </c>
      <c r="BO7" s="6">
        <v>17.079999999999998</v>
      </c>
      <c r="BP7" s="4" t="s">
        <v>330</v>
      </c>
      <c r="BQ7" s="4">
        <v>5504097128</v>
      </c>
      <c r="BR7" s="4" t="s">
        <v>1037</v>
      </c>
      <c r="BS7" s="4" t="s">
        <v>328</v>
      </c>
      <c r="BT7" s="1"/>
      <c r="BU7" s="4"/>
      <c r="BV7" s="1">
        <v>43452</v>
      </c>
      <c r="BW7" s="4" t="s">
        <v>1038</v>
      </c>
      <c r="BX7" s="4" t="s">
        <v>480</v>
      </c>
      <c r="BY7" s="1">
        <v>43647</v>
      </c>
      <c r="BZ7" s="32">
        <v>3.9</v>
      </c>
      <c r="CA7" s="32">
        <v>1.6E-2</v>
      </c>
      <c r="CB7" s="4" t="s">
        <v>328</v>
      </c>
      <c r="CC7" s="1">
        <v>42886</v>
      </c>
      <c r="CD7" s="4" t="s">
        <v>583</v>
      </c>
      <c r="CE7" s="4" t="s">
        <v>480</v>
      </c>
      <c r="CF7" s="4" t="s">
        <v>382</v>
      </c>
      <c r="CG7" s="4"/>
      <c r="CH7" s="4"/>
      <c r="CI7" s="6"/>
      <c r="CJ7" s="4"/>
      <c r="CK7" s="4"/>
      <c r="CL7" s="4"/>
      <c r="CM7" s="4"/>
      <c r="CN7" s="1"/>
      <c r="CO7" s="4"/>
      <c r="CP7" s="1"/>
      <c r="CQ7" s="4"/>
      <c r="CR7" s="4"/>
      <c r="CS7" s="1"/>
      <c r="CT7" s="32"/>
      <c r="CU7" s="32"/>
      <c r="CV7" s="4"/>
      <c r="CW7" s="1"/>
      <c r="CX7" s="4"/>
      <c r="CY7" s="4"/>
      <c r="CZ7" s="4" t="s">
        <v>379</v>
      </c>
      <c r="DA7" s="4" t="s">
        <v>380</v>
      </c>
      <c r="DB7" s="4" t="s">
        <v>343</v>
      </c>
      <c r="DC7" s="6">
        <v>19.940000000000001</v>
      </c>
      <c r="DD7" s="4" t="s">
        <v>330</v>
      </c>
      <c r="DE7" s="4">
        <v>5504097128</v>
      </c>
      <c r="DF7" s="4" t="s">
        <v>1037</v>
      </c>
      <c r="DG7" s="4" t="s">
        <v>328</v>
      </c>
      <c r="DH7" s="1"/>
      <c r="DI7" s="4"/>
      <c r="DJ7" s="1">
        <v>43452</v>
      </c>
      <c r="DK7" s="4" t="s">
        <v>1041</v>
      </c>
      <c r="DL7" s="4" t="s">
        <v>480</v>
      </c>
      <c r="DM7" s="1">
        <v>43647</v>
      </c>
      <c r="DN7" s="32">
        <v>6.6999999999999993</v>
      </c>
      <c r="DO7" s="32">
        <v>0</v>
      </c>
      <c r="DP7" s="4" t="s">
        <v>328</v>
      </c>
      <c r="DQ7" s="1">
        <v>41893</v>
      </c>
      <c r="DR7" s="4" t="s">
        <v>481</v>
      </c>
      <c r="DS7" s="4" t="s">
        <v>480</v>
      </c>
    </row>
    <row r="8" spans="1:123" ht="15" customHeight="1" x14ac:dyDescent="0.25">
      <c r="A8" s="26">
        <v>5</v>
      </c>
      <c r="B8" s="27" t="s">
        <v>389</v>
      </c>
      <c r="C8" s="27" t="s">
        <v>595</v>
      </c>
      <c r="D8" s="4" t="s">
        <v>379</v>
      </c>
      <c r="E8" s="4" t="s">
        <v>380</v>
      </c>
      <c r="F8" s="4" t="s">
        <v>347</v>
      </c>
      <c r="G8" s="6">
        <v>2.84</v>
      </c>
      <c r="H8" s="4" t="s">
        <v>330</v>
      </c>
      <c r="I8" s="4">
        <v>5503248039</v>
      </c>
      <c r="J8" s="4" t="s">
        <v>381</v>
      </c>
      <c r="K8" s="4" t="s">
        <v>328</v>
      </c>
      <c r="L8" s="1"/>
      <c r="M8" s="4"/>
      <c r="N8" s="1">
        <v>43453</v>
      </c>
      <c r="O8" s="4" t="s">
        <v>1034</v>
      </c>
      <c r="P8" s="4" t="s">
        <v>480</v>
      </c>
      <c r="Q8" s="1">
        <v>43647</v>
      </c>
      <c r="R8" s="32">
        <v>0</v>
      </c>
      <c r="S8" s="32">
        <v>1.0389999999999999</v>
      </c>
      <c r="T8" s="4" t="s">
        <v>328</v>
      </c>
      <c r="U8" s="1">
        <v>42886</v>
      </c>
      <c r="V8" s="4" t="s">
        <v>584</v>
      </c>
      <c r="W8" s="4" t="s">
        <v>480</v>
      </c>
      <c r="X8" s="4" t="s">
        <v>379</v>
      </c>
      <c r="Y8" s="4" t="s">
        <v>380</v>
      </c>
      <c r="Z8" s="4" t="s">
        <v>343</v>
      </c>
      <c r="AA8" s="6">
        <v>102.34</v>
      </c>
      <c r="AB8" s="4" t="s">
        <v>330</v>
      </c>
      <c r="AC8" s="4">
        <v>5503249258</v>
      </c>
      <c r="AD8" s="4" t="s">
        <v>1035</v>
      </c>
      <c r="AE8" s="4" t="s">
        <v>328</v>
      </c>
      <c r="AF8" s="1"/>
      <c r="AG8" s="4"/>
      <c r="AH8" s="1">
        <v>43454</v>
      </c>
      <c r="AI8" s="4" t="s">
        <v>682</v>
      </c>
      <c r="AJ8" s="4" t="s">
        <v>480</v>
      </c>
      <c r="AK8" s="1">
        <v>43647</v>
      </c>
      <c r="AL8" s="32">
        <v>3.4</v>
      </c>
      <c r="AM8" s="32">
        <v>4.2000000000000003E-2</v>
      </c>
      <c r="AN8" s="4" t="s">
        <v>328</v>
      </c>
      <c r="AO8" s="1">
        <v>42886</v>
      </c>
      <c r="AP8" s="4" t="s">
        <v>583</v>
      </c>
      <c r="AQ8" s="4" t="s">
        <v>480</v>
      </c>
      <c r="AR8" s="4" t="s">
        <v>379</v>
      </c>
      <c r="AS8" s="4" t="s">
        <v>380</v>
      </c>
      <c r="AT8" s="4" t="s">
        <v>344</v>
      </c>
      <c r="AU8" s="6">
        <v>1561.45</v>
      </c>
      <c r="AV8" s="4" t="s">
        <v>330</v>
      </c>
      <c r="AW8" s="4">
        <v>5503249258</v>
      </c>
      <c r="AX8" s="4" t="s">
        <v>1035</v>
      </c>
      <c r="AY8" s="4" t="s">
        <v>328</v>
      </c>
      <c r="AZ8" s="1"/>
      <c r="BA8" s="4"/>
      <c r="BB8" s="1">
        <v>43454</v>
      </c>
      <c r="BC8" s="4" t="s">
        <v>1036</v>
      </c>
      <c r="BD8" s="4" t="s">
        <v>480</v>
      </c>
      <c r="BE8" s="1">
        <v>43647</v>
      </c>
      <c r="BF8" s="32">
        <v>0</v>
      </c>
      <c r="BG8" s="32">
        <v>0</v>
      </c>
      <c r="BH8" s="4" t="s">
        <v>328</v>
      </c>
      <c r="BI8" s="1"/>
      <c r="BJ8" s="4"/>
      <c r="BK8" s="4" t="s">
        <v>480</v>
      </c>
      <c r="BL8" s="4" t="s">
        <v>379</v>
      </c>
      <c r="BM8" s="4" t="s">
        <v>380</v>
      </c>
      <c r="BN8" s="4" t="s">
        <v>343</v>
      </c>
      <c r="BO8" s="6">
        <v>17.079999999999998</v>
      </c>
      <c r="BP8" s="4" t="s">
        <v>330</v>
      </c>
      <c r="BQ8" s="4">
        <v>5504097128</v>
      </c>
      <c r="BR8" s="4" t="s">
        <v>1037</v>
      </c>
      <c r="BS8" s="4" t="s">
        <v>328</v>
      </c>
      <c r="BT8" s="1"/>
      <c r="BU8" s="4"/>
      <c r="BV8" s="1">
        <v>43452</v>
      </c>
      <c r="BW8" s="4" t="s">
        <v>1038</v>
      </c>
      <c r="BX8" s="4" t="s">
        <v>480</v>
      </c>
      <c r="BY8" s="1">
        <v>43647</v>
      </c>
      <c r="BZ8" s="32">
        <v>5.0999999999999996</v>
      </c>
      <c r="CA8" s="32">
        <v>4.2000000000000003E-2</v>
      </c>
      <c r="CB8" s="4" t="s">
        <v>328</v>
      </c>
      <c r="CC8" s="1">
        <v>42886</v>
      </c>
      <c r="CD8" s="4" t="s">
        <v>583</v>
      </c>
      <c r="CE8" s="4" t="s">
        <v>480</v>
      </c>
      <c r="CF8" s="4" t="s">
        <v>382</v>
      </c>
      <c r="CG8" s="4"/>
      <c r="CH8" s="4"/>
      <c r="CI8" s="6"/>
      <c r="CJ8" s="4"/>
      <c r="CK8" s="4"/>
      <c r="CL8" s="4"/>
      <c r="CM8" s="4"/>
      <c r="CN8" s="1"/>
      <c r="CO8" s="4"/>
      <c r="CP8" s="1"/>
      <c r="CQ8" s="4"/>
      <c r="CR8" s="4"/>
      <c r="CS8" s="1"/>
      <c r="CT8" s="32"/>
      <c r="CU8" s="32"/>
      <c r="CV8" s="4"/>
      <c r="CW8" s="1"/>
      <c r="CX8" s="4"/>
      <c r="CY8" s="4"/>
      <c r="CZ8" s="4" t="s">
        <v>379</v>
      </c>
      <c r="DA8" s="4" t="s">
        <v>380</v>
      </c>
      <c r="DB8" s="4" t="s">
        <v>343</v>
      </c>
      <c r="DC8" s="6">
        <v>19.940000000000001</v>
      </c>
      <c r="DD8" s="4" t="s">
        <v>330</v>
      </c>
      <c r="DE8" s="4">
        <v>5504097128</v>
      </c>
      <c r="DF8" s="4" t="s">
        <v>1037</v>
      </c>
      <c r="DG8" s="4" t="s">
        <v>328</v>
      </c>
      <c r="DH8" s="1"/>
      <c r="DI8" s="4"/>
      <c r="DJ8" s="1">
        <v>43452</v>
      </c>
      <c r="DK8" s="4" t="s">
        <v>1041</v>
      </c>
      <c r="DL8" s="4" t="s">
        <v>480</v>
      </c>
      <c r="DM8" s="1">
        <v>43647</v>
      </c>
      <c r="DN8" s="32">
        <v>8.5</v>
      </c>
      <c r="DO8" s="32">
        <v>0</v>
      </c>
      <c r="DP8" s="4" t="s">
        <v>328</v>
      </c>
      <c r="DQ8" s="1">
        <v>41893</v>
      </c>
      <c r="DR8" s="4" t="s">
        <v>481</v>
      </c>
      <c r="DS8" s="4" t="s">
        <v>480</v>
      </c>
    </row>
    <row r="9" spans="1:123" ht="15" customHeight="1" x14ac:dyDescent="0.25">
      <c r="A9" s="26">
        <v>6</v>
      </c>
      <c r="B9" s="27" t="s">
        <v>390</v>
      </c>
      <c r="C9" s="27" t="s">
        <v>596</v>
      </c>
      <c r="D9" s="4" t="s">
        <v>379</v>
      </c>
      <c r="E9" s="4" t="s">
        <v>380</v>
      </c>
      <c r="F9" s="4" t="s">
        <v>347</v>
      </c>
      <c r="G9" s="6">
        <v>4.0599999999999996</v>
      </c>
      <c r="H9" s="4" t="s">
        <v>330</v>
      </c>
      <c r="I9" s="4">
        <v>5503248039</v>
      </c>
      <c r="J9" s="4" t="s">
        <v>381</v>
      </c>
      <c r="K9" s="4" t="s">
        <v>328</v>
      </c>
      <c r="L9" s="1"/>
      <c r="M9" s="4"/>
      <c r="N9" s="1">
        <v>43453</v>
      </c>
      <c r="O9" s="4" t="s">
        <v>1034</v>
      </c>
      <c r="P9" s="4" t="s">
        <v>480</v>
      </c>
      <c r="Q9" s="1">
        <v>43647</v>
      </c>
      <c r="R9" s="32">
        <v>0</v>
      </c>
      <c r="S9" s="32">
        <v>1.0389999999999999</v>
      </c>
      <c r="T9" s="4" t="s">
        <v>328</v>
      </c>
      <c r="U9" s="1">
        <v>42886</v>
      </c>
      <c r="V9" s="4" t="s">
        <v>584</v>
      </c>
      <c r="W9" s="4" t="s">
        <v>480</v>
      </c>
      <c r="X9" s="4" t="s">
        <v>379</v>
      </c>
      <c r="Y9" s="4" t="s">
        <v>380</v>
      </c>
      <c r="Z9" s="4" t="s">
        <v>343</v>
      </c>
      <c r="AA9" s="6">
        <v>102.34</v>
      </c>
      <c r="AB9" s="4" t="s">
        <v>330</v>
      </c>
      <c r="AC9" s="4">
        <v>5503249258</v>
      </c>
      <c r="AD9" s="4" t="s">
        <v>1035</v>
      </c>
      <c r="AE9" s="4" t="s">
        <v>328</v>
      </c>
      <c r="AF9" s="1"/>
      <c r="AG9" s="4"/>
      <c r="AH9" s="1">
        <v>43454</v>
      </c>
      <c r="AI9" s="4" t="s">
        <v>682</v>
      </c>
      <c r="AJ9" s="4" t="s">
        <v>480</v>
      </c>
      <c r="AK9" s="1">
        <v>43647</v>
      </c>
      <c r="AL9" s="32">
        <v>1.7</v>
      </c>
      <c r="AM9" s="32">
        <v>0.03</v>
      </c>
      <c r="AN9" s="4" t="s">
        <v>328</v>
      </c>
      <c r="AO9" s="1">
        <v>42886</v>
      </c>
      <c r="AP9" s="4" t="s">
        <v>583</v>
      </c>
      <c r="AQ9" s="4" t="s">
        <v>480</v>
      </c>
      <c r="AR9" s="4" t="s">
        <v>379</v>
      </c>
      <c r="AS9" s="4" t="s">
        <v>380</v>
      </c>
      <c r="AT9" s="4" t="s">
        <v>344</v>
      </c>
      <c r="AU9" s="6">
        <v>1561.45</v>
      </c>
      <c r="AV9" s="4" t="s">
        <v>330</v>
      </c>
      <c r="AW9" s="4">
        <v>5503249258</v>
      </c>
      <c r="AX9" s="4" t="s">
        <v>1035</v>
      </c>
      <c r="AY9" s="4" t="s">
        <v>328</v>
      </c>
      <c r="AZ9" s="1"/>
      <c r="BA9" s="4"/>
      <c r="BB9" s="1">
        <v>43454</v>
      </c>
      <c r="BC9" s="4" t="s">
        <v>1036</v>
      </c>
      <c r="BD9" s="4" t="s">
        <v>480</v>
      </c>
      <c r="BE9" s="1">
        <v>43647</v>
      </c>
      <c r="BF9" s="32">
        <v>0</v>
      </c>
      <c r="BG9" s="32">
        <v>0</v>
      </c>
      <c r="BH9" s="4" t="s">
        <v>328</v>
      </c>
      <c r="BI9" s="1"/>
      <c r="BJ9" s="4"/>
      <c r="BK9" s="4" t="s">
        <v>480</v>
      </c>
      <c r="BL9" s="4" t="s">
        <v>379</v>
      </c>
      <c r="BM9" s="4" t="s">
        <v>380</v>
      </c>
      <c r="BN9" s="4" t="s">
        <v>343</v>
      </c>
      <c r="BO9" s="6">
        <v>17.079999999999998</v>
      </c>
      <c r="BP9" s="4" t="s">
        <v>330</v>
      </c>
      <c r="BQ9" s="4">
        <v>5504097128</v>
      </c>
      <c r="BR9" s="4" t="s">
        <v>1037</v>
      </c>
      <c r="BS9" s="4" t="s">
        <v>328</v>
      </c>
      <c r="BT9" s="1"/>
      <c r="BU9" s="4"/>
      <c r="BV9" s="1">
        <v>43452</v>
      </c>
      <c r="BW9" s="4" t="s">
        <v>1038</v>
      </c>
      <c r="BX9" s="4" t="s">
        <v>480</v>
      </c>
      <c r="BY9" s="1">
        <v>43647</v>
      </c>
      <c r="BZ9" s="32">
        <v>3</v>
      </c>
      <c r="CA9" s="32">
        <v>0.03</v>
      </c>
      <c r="CB9" s="4" t="s">
        <v>328</v>
      </c>
      <c r="CC9" s="1">
        <v>42886</v>
      </c>
      <c r="CD9" s="4" t="s">
        <v>583</v>
      </c>
      <c r="CE9" s="4" t="s">
        <v>480</v>
      </c>
      <c r="CF9" s="4" t="s">
        <v>379</v>
      </c>
      <c r="CG9" s="4" t="s">
        <v>380</v>
      </c>
      <c r="CH9" s="4" t="s">
        <v>343</v>
      </c>
      <c r="CI9" s="6">
        <v>91.53</v>
      </c>
      <c r="CJ9" s="4" t="s">
        <v>330</v>
      </c>
      <c r="CK9" s="4">
        <v>5504037369</v>
      </c>
      <c r="CL9" s="4" t="s">
        <v>1039</v>
      </c>
      <c r="CM9" s="4" t="s">
        <v>328</v>
      </c>
      <c r="CN9" s="1"/>
      <c r="CO9" s="4"/>
      <c r="CP9" s="1">
        <v>43453</v>
      </c>
      <c r="CQ9" s="4" t="s">
        <v>1040</v>
      </c>
      <c r="CR9" s="4" t="s">
        <v>480</v>
      </c>
      <c r="CS9" s="1">
        <v>43282</v>
      </c>
      <c r="CT9" s="32">
        <v>6.94</v>
      </c>
      <c r="CU9" s="32">
        <v>0</v>
      </c>
      <c r="CV9" s="4" t="s">
        <v>328</v>
      </c>
      <c r="CW9" s="1">
        <v>42003</v>
      </c>
      <c r="CX9" s="4" t="s">
        <v>482</v>
      </c>
      <c r="CY9" s="4" t="s">
        <v>480</v>
      </c>
      <c r="CZ9" s="4" t="s">
        <v>379</v>
      </c>
      <c r="DA9" s="4" t="s">
        <v>380</v>
      </c>
      <c r="DB9" s="4" t="s">
        <v>343</v>
      </c>
      <c r="DC9" s="6">
        <v>19.940000000000001</v>
      </c>
      <c r="DD9" s="4" t="s">
        <v>330</v>
      </c>
      <c r="DE9" s="4">
        <v>5504097128</v>
      </c>
      <c r="DF9" s="4" t="s">
        <v>1037</v>
      </c>
      <c r="DG9" s="4" t="s">
        <v>328</v>
      </c>
      <c r="DH9" s="1"/>
      <c r="DI9" s="4"/>
      <c r="DJ9" s="1">
        <v>43452</v>
      </c>
      <c r="DK9" s="4" t="s">
        <v>1041</v>
      </c>
      <c r="DL9" s="4" t="s">
        <v>480</v>
      </c>
      <c r="DM9" s="1">
        <v>43647</v>
      </c>
      <c r="DN9" s="32">
        <v>4.7</v>
      </c>
      <c r="DO9" s="32">
        <v>0</v>
      </c>
      <c r="DP9" s="4" t="s">
        <v>328</v>
      </c>
      <c r="DQ9" s="1">
        <v>41893</v>
      </c>
      <c r="DR9" s="4" t="s">
        <v>481</v>
      </c>
      <c r="DS9" s="4" t="s">
        <v>480</v>
      </c>
    </row>
    <row r="10" spans="1:123" ht="15" customHeight="1" x14ac:dyDescent="0.25">
      <c r="A10" s="26">
        <v>7</v>
      </c>
      <c r="B10" s="27" t="s">
        <v>391</v>
      </c>
      <c r="C10" s="27" t="s">
        <v>597</v>
      </c>
      <c r="D10" s="4" t="s">
        <v>379</v>
      </c>
      <c r="E10" s="4" t="s">
        <v>380</v>
      </c>
      <c r="F10" s="4" t="s">
        <v>347</v>
      </c>
      <c r="G10" s="6">
        <v>4.0599999999999996</v>
      </c>
      <c r="H10" s="4" t="s">
        <v>330</v>
      </c>
      <c r="I10" s="4">
        <v>5503248039</v>
      </c>
      <c r="J10" s="4" t="s">
        <v>381</v>
      </c>
      <c r="K10" s="4" t="s">
        <v>328</v>
      </c>
      <c r="L10" s="1"/>
      <c r="M10" s="4"/>
      <c r="N10" s="1">
        <v>43453</v>
      </c>
      <c r="O10" s="4" t="s">
        <v>1034</v>
      </c>
      <c r="P10" s="4" t="s">
        <v>480</v>
      </c>
      <c r="Q10" s="1">
        <v>43647</v>
      </c>
      <c r="R10" s="32">
        <v>0</v>
      </c>
      <c r="S10" s="32">
        <v>1.0389999999999999</v>
      </c>
      <c r="T10" s="4" t="s">
        <v>328</v>
      </c>
      <c r="U10" s="1">
        <v>42886</v>
      </c>
      <c r="V10" s="4" t="s">
        <v>584</v>
      </c>
      <c r="W10" s="4" t="s">
        <v>480</v>
      </c>
      <c r="X10" s="4" t="s">
        <v>379</v>
      </c>
      <c r="Y10" s="4" t="s">
        <v>380</v>
      </c>
      <c r="Z10" s="4" t="s">
        <v>343</v>
      </c>
      <c r="AA10" s="6">
        <v>102.34</v>
      </c>
      <c r="AB10" s="4" t="s">
        <v>330</v>
      </c>
      <c r="AC10" s="4">
        <v>5503249258</v>
      </c>
      <c r="AD10" s="4" t="s">
        <v>1035</v>
      </c>
      <c r="AE10" s="4" t="s">
        <v>328</v>
      </c>
      <c r="AF10" s="1"/>
      <c r="AG10" s="4"/>
      <c r="AH10" s="1">
        <v>43454</v>
      </c>
      <c r="AI10" s="4" t="s">
        <v>682</v>
      </c>
      <c r="AJ10" s="4" t="s">
        <v>480</v>
      </c>
      <c r="AK10" s="1">
        <v>43647</v>
      </c>
      <c r="AL10" s="32">
        <v>1.7</v>
      </c>
      <c r="AM10" s="32">
        <v>0.03</v>
      </c>
      <c r="AN10" s="4" t="s">
        <v>328</v>
      </c>
      <c r="AO10" s="1">
        <v>42886</v>
      </c>
      <c r="AP10" s="4" t="s">
        <v>583</v>
      </c>
      <c r="AQ10" s="4" t="s">
        <v>480</v>
      </c>
      <c r="AR10" s="4" t="s">
        <v>379</v>
      </c>
      <c r="AS10" s="4" t="s">
        <v>380</v>
      </c>
      <c r="AT10" s="4" t="s">
        <v>344</v>
      </c>
      <c r="AU10" s="6">
        <v>1561.45</v>
      </c>
      <c r="AV10" s="4" t="s">
        <v>330</v>
      </c>
      <c r="AW10" s="4">
        <v>5503249258</v>
      </c>
      <c r="AX10" s="4" t="s">
        <v>1035</v>
      </c>
      <c r="AY10" s="4" t="s">
        <v>328</v>
      </c>
      <c r="AZ10" s="1"/>
      <c r="BA10" s="4"/>
      <c r="BB10" s="1">
        <v>43454</v>
      </c>
      <c r="BC10" s="4" t="s">
        <v>1036</v>
      </c>
      <c r="BD10" s="4" t="s">
        <v>480</v>
      </c>
      <c r="BE10" s="1">
        <v>43647</v>
      </c>
      <c r="BF10" s="32">
        <v>0</v>
      </c>
      <c r="BG10" s="32">
        <v>0</v>
      </c>
      <c r="BH10" s="4" t="s">
        <v>328</v>
      </c>
      <c r="BI10" s="1"/>
      <c r="BJ10" s="4"/>
      <c r="BK10" s="4" t="s">
        <v>480</v>
      </c>
      <c r="BL10" s="4" t="s">
        <v>379</v>
      </c>
      <c r="BM10" s="4" t="s">
        <v>380</v>
      </c>
      <c r="BN10" s="4" t="s">
        <v>343</v>
      </c>
      <c r="BO10" s="6">
        <v>17.079999999999998</v>
      </c>
      <c r="BP10" s="4" t="s">
        <v>330</v>
      </c>
      <c r="BQ10" s="4">
        <v>5504097128</v>
      </c>
      <c r="BR10" s="4" t="s">
        <v>1037</v>
      </c>
      <c r="BS10" s="4" t="s">
        <v>328</v>
      </c>
      <c r="BT10" s="1"/>
      <c r="BU10" s="4"/>
      <c r="BV10" s="1">
        <v>43452</v>
      </c>
      <c r="BW10" s="4" t="s">
        <v>1038</v>
      </c>
      <c r="BX10" s="4" t="s">
        <v>480</v>
      </c>
      <c r="BY10" s="1">
        <v>43647</v>
      </c>
      <c r="BZ10" s="32">
        <v>3</v>
      </c>
      <c r="CA10" s="32">
        <v>0.03</v>
      </c>
      <c r="CB10" s="4" t="s">
        <v>328</v>
      </c>
      <c r="CC10" s="1">
        <v>42886</v>
      </c>
      <c r="CD10" s="4" t="s">
        <v>583</v>
      </c>
      <c r="CE10" s="4" t="s">
        <v>480</v>
      </c>
      <c r="CF10" s="4" t="s">
        <v>379</v>
      </c>
      <c r="CG10" s="4" t="s">
        <v>380</v>
      </c>
      <c r="CH10" s="4" t="s">
        <v>343</v>
      </c>
      <c r="CI10" s="6">
        <v>91.53</v>
      </c>
      <c r="CJ10" s="4" t="s">
        <v>330</v>
      </c>
      <c r="CK10" s="4">
        <v>5504037369</v>
      </c>
      <c r="CL10" s="4" t="s">
        <v>1039</v>
      </c>
      <c r="CM10" s="4" t="s">
        <v>328</v>
      </c>
      <c r="CN10" s="1"/>
      <c r="CO10" s="4"/>
      <c r="CP10" s="1">
        <v>43453</v>
      </c>
      <c r="CQ10" s="4" t="s">
        <v>1040</v>
      </c>
      <c r="CR10" s="4" t="s">
        <v>480</v>
      </c>
      <c r="CS10" s="1">
        <v>43282</v>
      </c>
      <c r="CT10" s="32">
        <v>6.94</v>
      </c>
      <c r="CU10" s="32">
        <v>0</v>
      </c>
      <c r="CV10" s="4" t="s">
        <v>328</v>
      </c>
      <c r="CW10" s="1">
        <v>42003</v>
      </c>
      <c r="CX10" s="4" t="s">
        <v>482</v>
      </c>
      <c r="CY10" s="4" t="s">
        <v>480</v>
      </c>
      <c r="CZ10" s="4" t="s">
        <v>379</v>
      </c>
      <c r="DA10" s="4" t="s">
        <v>380</v>
      </c>
      <c r="DB10" s="4" t="s">
        <v>343</v>
      </c>
      <c r="DC10" s="6">
        <v>19.940000000000001</v>
      </c>
      <c r="DD10" s="4" t="s">
        <v>330</v>
      </c>
      <c r="DE10" s="4">
        <v>5504097128</v>
      </c>
      <c r="DF10" s="4" t="s">
        <v>1037</v>
      </c>
      <c r="DG10" s="4" t="s">
        <v>328</v>
      </c>
      <c r="DH10" s="1"/>
      <c r="DI10" s="4"/>
      <c r="DJ10" s="1">
        <v>43452</v>
      </c>
      <c r="DK10" s="4" t="s">
        <v>1041</v>
      </c>
      <c r="DL10" s="4" t="s">
        <v>480</v>
      </c>
      <c r="DM10" s="1">
        <v>43647</v>
      </c>
      <c r="DN10" s="32">
        <v>4.7</v>
      </c>
      <c r="DO10" s="32">
        <v>0</v>
      </c>
      <c r="DP10" s="4" t="s">
        <v>328</v>
      </c>
      <c r="DQ10" s="1">
        <v>41893</v>
      </c>
      <c r="DR10" s="4" t="s">
        <v>481</v>
      </c>
      <c r="DS10" s="4" t="s">
        <v>480</v>
      </c>
    </row>
    <row r="11" spans="1:123" ht="15" customHeight="1" x14ac:dyDescent="0.25">
      <c r="A11" s="26">
        <v>8</v>
      </c>
      <c r="B11" s="27" t="s">
        <v>392</v>
      </c>
      <c r="C11" s="27" t="s">
        <v>601</v>
      </c>
      <c r="D11" s="4" t="s">
        <v>379</v>
      </c>
      <c r="E11" s="4" t="s">
        <v>380</v>
      </c>
      <c r="F11" s="4" t="s">
        <v>347</v>
      </c>
      <c r="G11" s="6">
        <v>4.0599999999999996</v>
      </c>
      <c r="H11" s="4" t="s">
        <v>330</v>
      </c>
      <c r="I11" s="4">
        <v>5503248039</v>
      </c>
      <c r="J11" s="4" t="s">
        <v>381</v>
      </c>
      <c r="K11" s="4" t="s">
        <v>328</v>
      </c>
      <c r="L11" s="1"/>
      <c r="M11" s="4"/>
      <c r="N11" s="1">
        <v>43453</v>
      </c>
      <c r="O11" s="4" t="s">
        <v>1034</v>
      </c>
      <c r="P11" s="4" t="s">
        <v>480</v>
      </c>
      <c r="Q11" s="1">
        <v>43647</v>
      </c>
      <c r="R11" s="32">
        <v>0</v>
      </c>
      <c r="S11" s="32">
        <v>1.0389999999999999</v>
      </c>
      <c r="T11" s="4" t="s">
        <v>328</v>
      </c>
      <c r="U11" s="1">
        <v>42886</v>
      </c>
      <c r="V11" s="4" t="s">
        <v>584</v>
      </c>
      <c r="W11" s="4" t="s">
        <v>480</v>
      </c>
      <c r="X11" s="4" t="s">
        <v>382</v>
      </c>
      <c r="Y11" s="4"/>
      <c r="Z11" s="4"/>
      <c r="AA11" s="6"/>
      <c r="AB11" s="4"/>
      <c r="AC11" s="4"/>
      <c r="AD11" s="4"/>
      <c r="AE11" s="4"/>
      <c r="AF11" s="1"/>
      <c r="AG11" s="4"/>
      <c r="AH11" s="1"/>
      <c r="AI11" s="4"/>
      <c r="AJ11" s="4"/>
      <c r="AK11" s="1"/>
      <c r="AL11" s="32"/>
      <c r="AM11" s="32"/>
      <c r="AN11" s="4"/>
      <c r="AO11" s="1"/>
      <c r="AP11" s="4"/>
      <c r="AQ11" s="4"/>
      <c r="AR11" s="4" t="s">
        <v>382</v>
      </c>
      <c r="AS11" s="4" t="s">
        <v>380</v>
      </c>
      <c r="AT11" s="4" t="s">
        <v>344</v>
      </c>
      <c r="AU11" s="6">
        <v>1561.45</v>
      </c>
      <c r="AV11" s="4" t="s">
        <v>330</v>
      </c>
      <c r="AW11" s="4">
        <v>5503249258</v>
      </c>
      <c r="AX11" s="4" t="s">
        <v>1035</v>
      </c>
      <c r="AY11" s="4" t="s">
        <v>328</v>
      </c>
      <c r="AZ11" s="1"/>
      <c r="BA11" s="4"/>
      <c r="BB11" s="1">
        <v>43454</v>
      </c>
      <c r="BC11" s="4" t="s">
        <v>1036</v>
      </c>
      <c r="BD11" s="4" t="s">
        <v>480</v>
      </c>
      <c r="BE11" s="1">
        <v>43647</v>
      </c>
      <c r="BF11" s="32">
        <v>0</v>
      </c>
      <c r="BG11" s="32">
        <v>0</v>
      </c>
      <c r="BH11" s="4" t="s">
        <v>328</v>
      </c>
      <c r="BI11" s="1"/>
      <c r="BJ11" s="4"/>
      <c r="BK11" s="4" t="s">
        <v>480</v>
      </c>
      <c r="BL11" s="4" t="s">
        <v>379</v>
      </c>
      <c r="BM11" s="4" t="s">
        <v>380</v>
      </c>
      <c r="BN11" s="4" t="s">
        <v>343</v>
      </c>
      <c r="BO11" s="6">
        <v>17.079999999999998</v>
      </c>
      <c r="BP11" s="4" t="s">
        <v>330</v>
      </c>
      <c r="BQ11" s="4">
        <v>5504097128</v>
      </c>
      <c r="BR11" s="4" t="s">
        <v>1037</v>
      </c>
      <c r="BS11" s="4" t="s">
        <v>328</v>
      </c>
      <c r="BT11" s="1"/>
      <c r="BU11" s="4"/>
      <c r="BV11" s="1">
        <v>43452</v>
      </c>
      <c r="BW11" s="4" t="s">
        <v>1038</v>
      </c>
      <c r="BX11" s="4" t="s">
        <v>480</v>
      </c>
      <c r="BY11" s="1">
        <v>43647</v>
      </c>
      <c r="BZ11" s="32">
        <v>3.9</v>
      </c>
      <c r="CA11" s="32">
        <v>2.5999999999999999E-2</v>
      </c>
      <c r="CB11" s="4" t="s">
        <v>328</v>
      </c>
      <c r="CC11" s="1">
        <v>42886</v>
      </c>
      <c r="CD11" s="4" t="s">
        <v>583</v>
      </c>
      <c r="CE11" s="4" t="s">
        <v>480</v>
      </c>
      <c r="CF11" s="4" t="s">
        <v>379</v>
      </c>
      <c r="CG11" s="4" t="s">
        <v>380</v>
      </c>
      <c r="CH11" s="4" t="s">
        <v>343</v>
      </c>
      <c r="CI11" s="6">
        <v>91.53</v>
      </c>
      <c r="CJ11" s="4" t="s">
        <v>330</v>
      </c>
      <c r="CK11" s="4">
        <v>5504037369</v>
      </c>
      <c r="CL11" s="4" t="s">
        <v>1039</v>
      </c>
      <c r="CM11" s="4" t="s">
        <v>328</v>
      </c>
      <c r="CN11" s="1"/>
      <c r="CO11" s="4"/>
      <c r="CP11" s="1">
        <v>43453</v>
      </c>
      <c r="CQ11" s="4" t="s">
        <v>1040</v>
      </c>
      <c r="CR11" s="4" t="s">
        <v>480</v>
      </c>
      <c r="CS11" s="1">
        <v>43282</v>
      </c>
      <c r="CT11" s="32">
        <v>6.94</v>
      </c>
      <c r="CU11" s="32">
        <v>0</v>
      </c>
      <c r="CV11" s="4" t="s">
        <v>328</v>
      </c>
      <c r="CW11" s="1">
        <v>42003</v>
      </c>
      <c r="CX11" s="4" t="s">
        <v>482</v>
      </c>
      <c r="CY11" s="4" t="s">
        <v>480</v>
      </c>
      <c r="CZ11" s="4" t="s">
        <v>379</v>
      </c>
      <c r="DA11" s="4" t="s">
        <v>380</v>
      </c>
      <c r="DB11" s="4" t="s">
        <v>343</v>
      </c>
      <c r="DC11" s="6">
        <v>19.940000000000001</v>
      </c>
      <c r="DD11" s="4" t="s">
        <v>330</v>
      </c>
      <c r="DE11" s="4">
        <v>5504097128</v>
      </c>
      <c r="DF11" s="4" t="s">
        <v>1037</v>
      </c>
      <c r="DG11" s="4" t="s">
        <v>328</v>
      </c>
      <c r="DH11" s="1"/>
      <c r="DI11" s="4"/>
      <c r="DJ11" s="1">
        <v>43452</v>
      </c>
      <c r="DK11" s="4" t="s">
        <v>1041</v>
      </c>
      <c r="DL11" s="4" t="s">
        <v>480</v>
      </c>
      <c r="DM11" s="1">
        <v>43647</v>
      </c>
      <c r="DN11" s="32">
        <v>3.9</v>
      </c>
      <c r="DO11" s="32">
        <v>0</v>
      </c>
      <c r="DP11" s="4" t="s">
        <v>328</v>
      </c>
      <c r="DQ11" s="1">
        <v>41893</v>
      </c>
      <c r="DR11" s="4" t="s">
        <v>481</v>
      </c>
      <c r="DS11" s="4" t="s">
        <v>480</v>
      </c>
    </row>
    <row r="12" spans="1:123" ht="15" customHeight="1" x14ac:dyDescent="0.25">
      <c r="A12" s="26">
        <v>9</v>
      </c>
      <c r="B12" s="27" t="s">
        <v>393</v>
      </c>
      <c r="C12" s="27" t="s">
        <v>602</v>
      </c>
      <c r="D12" s="4" t="s">
        <v>379</v>
      </c>
      <c r="E12" s="4" t="s">
        <v>380</v>
      </c>
      <c r="F12" s="4" t="s">
        <v>347</v>
      </c>
      <c r="G12" s="6">
        <v>4.0599999999999996</v>
      </c>
      <c r="H12" s="4" t="s">
        <v>330</v>
      </c>
      <c r="I12" s="4">
        <v>5503248039</v>
      </c>
      <c r="J12" s="4" t="s">
        <v>381</v>
      </c>
      <c r="K12" s="4" t="s">
        <v>328</v>
      </c>
      <c r="L12" s="1"/>
      <c r="M12" s="4"/>
      <c r="N12" s="1">
        <v>43453</v>
      </c>
      <c r="O12" s="4" t="s">
        <v>1034</v>
      </c>
      <c r="P12" s="4" t="s">
        <v>480</v>
      </c>
      <c r="Q12" s="1">
        <v>43647</v>
      </c>
      <c r="R12" s="32">
        <v>0</v>
      </c>
      <c r="S12" s="32">
        <v>1.0389999999999999</v>
      </c>
      <c r="T12" s="4" t="s">
        <v>328</v>
      </c>
      <c r="U12" s="1">
        <v>42886</v>
      </c>
      <c r="V12" s="4" t="s">
        <v>584</v>
      </c>
      <c r="W12" s="4" t="s">
        <v>480</v>
      </c>
      <c r="X12" s="4" t="s">
        <v>382</v>
      </c>
      <c r="Y12" s="4"/>
      <c r="Z12" s="4"/>
      <c r="AA12" s="6"/>
      <c r="AB12" s="4"/>
      <c r="AC12" s="4"/>
      <c r="AD12" s="4"/>
      <c r="AE12" s="4"/>
      <c r="AF12" s="1"/>
      <c r="AG12" s="4"/>
      <c r="AH12" s="1"/>
      <c r="AI12" s="4"/>
      <c r="AJ12" s="4"/>
      <c r="AK12" s="1"/>
      <c r="AL12" s="32"/>
      <c r="AM12" s="32"/>
      <c r="AN12" s="4"/>
      <c r="AO12" s="1"/>
      <c r="AP12" s="4"/>
      <c r="AQ12" s="4"/>
      <c r="AR12" s="4" t="s">
        <v>382</v>
      </c>
      <c r="AS12" s="4" t="s">
        <v>380</v>
      </c>
      <c r="AT12" s="4" t="s">
        <v>344</v>
      </c>
      <c r="AU12" s="6">
        <v>1561.45</v>
      </c>
      <c r="AV12" s="4" t="s">
        <v>330</v>
      </c>
      <c r="AW12" s="4">
        <v>5503249258</v>
      </c>
      <c r="AX12" s="4" t="s">
        <v>1035</v>
      </c>
      <c r="AY12" s="4" t="s">
        <v>328</v>
      </c>
      <c r="AZ12" s="1"/>
      <c r="BA12" s="4"/>
      <c r="BB12" s="1">
        <v>43454</v>
      </c>
      <c r="BC12" s="4" t="s">
        <v>1036</v>
      </c>
      <c r="BD12" s="4" t="s">
        <v>480</v>
      </c>
      <c r="BE12" s="1">
        <v>43647</v>
      </c>
      <c r="BF12" s="32">
        <v>0</v>
      </c>
      <c r="BG12" s="32">
        <v>0</v>
      </c>
      <c r="BH12" s="4" t="s">
        <v>328</v>
      </c>
      <c r="BI12" s="1"/>
      <c r="BJ12" s="4"/>
      <c r="BK12" s="4" t="s">
        <v>480</v>
      </c>
      <c r="BL12" s="4" t="s">
        <v>379</v>
      </c>
      <c r="BM12" s="4" t="s">
        <v>380</v>
      </c>
      <c r="BN12" s="4" t="s">
        <v>343</v>
      </c>
      <c r="BO12" s="6">
        <v>17.079999999999998</v>
      </c>
      <c r="BP12" s="4" t="s">
        <v>330</v>
      </c>
      <c r="BQ12" s="4">
        <v>5504097128</v>
      </c>
      <c r="BR12" s="4" t="s">
        <v>1037</v>
      </c>
      <c r="BS12" s="4" t="s">
        <v>328</v>
      </c>
      <c r="BT12" s="1"/>
      <c r="BU12" s="4"/>
      <c r="BV12" s="1">
        <v>43452</v>
      </c>
      <c r="BW12" s="4" t="s">
        <v>1038</v>
      </c>
      <c r="BX12" s="4" t="s">
        <v>480</v>
      </c>
      <c r="BY12" s="1">
        <v>43647</v>
      </c>
      <c r="BZ12" s="32">
        <v>3</v>
      </c>
      <c r="CA12" s="32">
        <v>0.03</v>
      </c>
      <c r="CB12" s="4" t="s">
        <v>328</v>
      </c>
      <c r="CC12" s="1">
        <v>42886</v>
      </c>
      <c r="CD12" s="4" t="s">
        <v>583</v>
      </c>
      <c r="CE12" s="4" t="s">
        <v>480</v>
      </c>
      <c r="CF12" s="4" t="s">
        <v>379</v>
      </c>
      <c r="CG12" s="4" t="s">
        <v>380</v>
      </c>
      <c r="CH12" s="4" t="s">
        <v>343</v>
      </c>
      <c r="CI12" s="6">
        <v>91.53</v>
      </c>
      <c r="CJ12" s="4" t="s">
        <v>330</v>
      </c>
      <c r="CK12" s="4">
        <v>5504037369</v>
      </c>
      <c r="CL12" s="4" t="s">
        <v>1039</v>
      </c>
      <c r="CM12" s="4" t="s">
        <v>328</v>
      </c>
      <c r="CN12" s="1"/>
      <c r="CO12" s="4"/>
      <c r="CP12" s="1">
        <v>43453</v>
      </c>
      <c r="CQ12" s="4" t="s">
        <v>1040</v>
      </c>
      <c r="CR12" s="4" t="s">
        <v>480</v>
      </c>
      <c r="CS12" s="1">
        <v>43282</v>
      </c>
      <c r="CT12" s="32">
        <v>6.94</v>
      </c>
      <c r="CU12" s="32">
        <v>0</v>
      </c>
      <c r="CV12" s="4" t="s">
        <v>328</v>
      </c>
      <c r="CW12" s="1">
        <v>42003</v>
      </c>
      <c r="CX12" s="4" t="s">
        <v>482</v>
      </c>
      <c r="CY12" s="4" t="s">
        <v>480</v>
      </c>
      <c r="CZ12" s="4" t="s">
        <v>379</v>
      </c>
      <c r="DA12" s="4" t="s">
        <v>380</v>
      </c>
      <c r="DB12" s="4" t="s">
        <v>343</v>
      </c>
      <c r="DC12" s="6">
        <v>19.940000000000001</v>
      </c>
      <c r="DD12" s="4" t="s">
        <v>330</v>
      </c>
      <c r="DE12" s="4">
        <v>5504097128</v>
      </c>
      <c r="DF12" s="4" t="s">
        <v>1037</v>
      </c>
      <c r="DG12" s="4" t="s">
        <v>328</v>
      </c>
      <c r="DH12" s="1"/>
      <c r="DI12" s="4"/>
      <c r="DJ12" s="1">
        <v>43452</v>
      </c>
      <c r="DK12" s="4" t="s">
        <v>1041</v>
      </c>
      <c r="DL12" s="4" t="s">
        <v>480</v>
      </c>
      <c r="DM12" s="1">
        <v>43647</v>
      </c>
      <c r="DN12" s="32">
        <v>3</v>
      </c>
      <c r="DO12" s="32">
        <v>0</v>
      </c>
      <c r="DP12" s="4" t="s">
        <v>328</v>
      </c>
      <c r="DQ12" s="1">
        <v>41893</v>
      </c>
      <c r="DR12" s="4" t="s">
        <v>481</v>
      </c>
      <c r="DS12" s="4" t="s">
        <v>480</v>
      </c>
    </row>
    <row r="13" spans="1:123" ht="15" customHeight="1" x14ac:dyDescent="0.25">
      <c r="A13" s="26">
        <v>10</v>
      </c>
      <c r="B13" s="27" t="s">
        <v>394</v>
      </c>
      <c r="C13" s="27" t="s">
        <v>603</v>
      </c>
      <c r="D13" s="4" t="s">
        <v>379</v>
      </c>
      <c r="E13" s="4" t="s">
        <v>380</v>
      </c>
      <c r="F13" s="4" t="s">
        <v>347</v>
      </c>
      <c r="G13" s="6">
        <v>4.0599999999999996</v>
      </c>
      <c r="H13" s="4" t="s">
        <v>330</v>
      </c>
      <c r="I13" s="4">
        <v>5503248039</v>
      </c>
      <c r="J13" s="4" t="s">
        <v>381</v>
      </c>
      <c r="K13" s="4" t="s">
        <v>328</v>
      </c>
      <c r="L13" s="1"/>
      <c r="M13" s="4"/>
      <c r="N13" s="1">
        <v>43453</v>
      </c>
      <c r="O13" s="4" t="s">
        <v>1034</v>
      </c>
      <c r="P13" s="4" t="s">
        <v>480</v>
      </c>
      <c r="Q13" s="1">
        <v>43647</v>
      </c>
      <c r="R13" s="32">
        <v>0</v>
      </c>
      <c r="S13" s="32">
        <v>1.0389999999999999</v>
      </c>
      <c r="T13" s="4" t="s">
        <v>328</v>
      </c>
      <c r="U13" s="1">
        <v>42886</v>
      </c>
      <c r="V13" s="4" t="s">
        <v>584</v>
      </c>
      <c r="W13" s="4" t="s">
        <v>480</v>
      </c>
      <c r="X13" s="4" t="s">
        <v>382</v>
      </c>
      <c r="Y13" s="4"/>
      <c r="Z13" s="4"/>
      <c r="AA13" s="6"/>
      <c r="AB13" s="4"/>
      <c r="AC13" s="4"/>
      <c r="AD13" s="4"/>
      <c r="AE13" s="4"/>
      <c r="AF13" s="1"/>
      <c r="AG13" s="4"/>
      <c r="AH13" s="1"/>
      <c r="AI13" s="4"/>
      <c r="AJ13" s="4"/>
      <c r="AK13" s="1"/>
      <c r="AL13" s="32"/>
      <c r="AM13" s="32"/>
      <c r="AN13" s="4"/>
      <c r="AO13" s="1"/>
      <c r="AP13" s="4"/>
      <c r="AQ13" s="4"/>
      <c r="AR13" s="4" t="s">
        <v>382</v>
      </c>
      <c r="AS13" s="4" t="s">
        <v>380</v>
      </c>
      <c r="AT13" s="4" t="s">
        <v>344</v>
      </c>
      <c r="AU13" s="6">
        <v>1561.45</v>
      </c>
      <c r="AV13" s="4" t="s">
        <v>330</v>
      </c>
      <c r="AW13" s="4">
        <v>5503249258</v>
      </c>
      <c r="AX13" s="4" t="s">
        <v>1035</v>
      </c>
      <c r="AY13" s="4" t="s">
        <v>328</v>
      </c>
      <c r="AZ13" s="1"/>
      <c r="BA13" s="4"/>
      <c r="BB13" s="1">
        <v>43454</v>
      </c>
      <c r="BC13" s="4" t="s">
        <v>1036</v>
      </c>
      <c r="BD13" s="4" t="s">
        <v>480</v>
      </c>
      <c r="BE13" s="1">
        <v>43647</v>
      </c>
      <c r="BF13" s="32">
        <v>0</v>
      </c>
      <c r="BG13" s="32">
        <v>0</v>
      </c>
      <c r="BH13" s="4" t="s">
        <v>328</v>
      </c>
      <c r="BI13" s="1"/>
      <c r="BJ13" s="4"/>
      <c r="BK13" s="4" t="s">
        <v>480</v>
      </c>
      <c r="BL13" s="4" t="s">
        <v>379</v>
      </c>
      <c r="BM13" s="4" t="s">
        <v>380</v>
      </c>
      <c r="BN13" s="4" t="s">
        <v>343</v>
      </c>
      <c r="BO13" s="6">
        <v>17.079999999999998</v>
      </c>
      <c r="BP13" s="4" t="s">
        <v>330</v>
      </c>
      <c r="BQ13" s="4">
        <v>5504097128</v>
      </c>
      <c r="BR13" s="4" t="s">
        <v>1037</v>
      </c>
      <c r="BS13" s="4" t="s">
        <v>328</v>
      </c>
      <c r="BT13" s="1"/>
      <c r="BU13" s="4"/>
      <c r="BV13" s="1">
        <v>43452</v>
      </c>
      <c r="BW13" s="4" t="s">
        <v>1038</v>
      </c>
      <c r="BX13" s="4" t="s">
        <v>480</v>
      </c>
      <c r="BY13" s="1">
        <v>43647</v>
      </c>
      <c r="BZ13" s="32">
        <v>2.2000000000000002</v>
      </c>
      <c r="CA13" s="32">
        <v>4.2000000000000003E-2</v>
      </c>
      <c r="CB13" s="4" t="s">
        <v>328</v>
      </c>
      <c r="CC13" s="1">
        <v>42886</v>
      </c>
      <c r="CD13" s="4" t="s">
        <v>583</v>
      </c>
      <c r="CE13" s="4" t="s">
        <v>480</v>
      </c>
      <c r="CF13" s="4" t="s">
        <v>379</v>
      </c>
      <c r="CG13" s="4" t="s">
        <v>380</v>
      </c>
      <c r="CH13" s="4" t="s">
        <v>343</v>
      </c>
      <c r="CI13" s="6">
        <v>91.53</v>
      </c>
      <c r="CJ13" s="4" t="s">
        <v>330</v>
      </c>
      <c r="CK13" s="4">
        <v>5504037369</v>
      </c>
      <c r="CL13" s="4" t="s">
        <v>1039</v>
      </c>
      <c r="CM13" s="4" t="s">
        <v>328</v>
      </c>
      <c r="CN13" s="1"/>
      <c r="CO13" s="4"/>
      <c r="CP13" s="1">
        <v>43453</v>
      </c>
      <c r="CQ13" s="4" t="s">
        <v>1040</v>
      </c>
      <c r="CR13" s="4" t="s">
        <v>480</v>
      </c>
      <c r="CS13" s="1">
        <v>43282</v>
      </c>
      <c r="CT13" s="32">
        <v>6.94</v>
      </c>
      <c r="CU13" s="32">
        <v>0</v>
      </c>
      <c r="CV13" s="4" t="s">
        <v>328</v>
      </c>
      <c r="CW13" s="1">
        <v>42003</v>
      </c>
      <c r="CX13" s="4" t="s">
        <v>482</v>
      </c>
      <c r="CY13" s="4" t="s">
        <v>480</v>
      </c>
      <c r="CZ13" s="4" t="s">
        <v>379</v>
      </c>
      <c r="DA13" s="4" t="s">
        <v>380</v>
      </c>
      <c r="DB13" s="4" t="s">
        <v>343</v>
      </c>
      <c r="DC13" s="6">
        <v>19.940000000000001</v>
      </c>
      <c r="DD13" s="4" t="s">
        <v>330</v>
      </c>
      <c r="DE13" s="4">
        <v>5504097128</v>
      </c>
      <c r="DF13" s="4" t="s">
        <v>1037</v>
      </c>
      <c r="DG13" s="4" t="s">
        <v>328</v>
      </c>
      <c r="DH13" s="1"/>
      <c r="DI13" s="4"/>
      <c r="DJ13" s="1">
        <v>43452</v>
      </c>
      <c r="DK13" s="4" t="s">
        <v>1041</v>
      </c>
      <c r="DL13" s="4" t="s">
        <v>480</v>
      </c>
      <c r="DM13" s="1">
        <v>43647</v>
      </c>
      <c r="DN13" s="32">
        <v>2.2000000000000002</v>
      </c>
      <c r="DO13" s="32">
        <v>0</v>
      </c>
      <c r="DP13" s="4" t="s">
        <v>328</v>
      </c>
      <c r="DQ13" s="1">
        <v>41893</v>
      </c>
      <c r="DR13" s="4" t="s">
        <v>481</v>
      </c>
      <c r="DS13" s="4" t="s">
        <v>480</v>
      </c>
    </row>
    <row r="14" spans="1:123" ht="15" customHeight="1" x14ac:dyDescent="0.25">
      <c r="A14" s="26">
        <v>11</v>
      </c>
      <c r="B14" s="27" t="s">
        <v>395</v>
      </c>
      <c r="C14" s="27" t="s">
        <v>604</v>
      </c>
      <c r="D14" s="4" t="s">
        <v>379</v>
      </c>
      <c r="E14" s="4" t="s">
        <v>380</v>
      </c>
      <c r="F14" s="4" t="s">
        <v>347</v>
      </c>
      <c r="G14" s="6">
        <v>4.0599999999999996</v>
      </c>
      <c r="H14" s="4" t="s">
        <v>330</v>
      </c>
      <c r="I14" s="4">
        <v>5503248039</v>
      </c>
      <c r="J14" s="4" t="s">
        <v>381</v>
      </c>
      <c r="K14" s="4" t="s">
        <v>328</v>
      </c>
      <c r="L14" s="1"/>
      <c r="M14" s="4"/>
      <c r="N14" s="1">
        <v>43453</v>
      </c>
      <c r="O14" s="4" t="s">
        <v>1034</v>
      </c>
      <c r="P14" s="4" t="s">
        <v>480</v>
      </c>
      <c r="Q14" s="1">
        <v>43647</v>
      </c>
      <c r="R14" s="32">
        <v>0</v>
      </c>
      <c r="S14" s="32">
        <v>1.0389999999999999</v>
      </c>
      <c r="T14" s="4" t="s">
        <v>328</v>
      </c>
      <c r="U14" s="1">
        <v>42886</v>
      </c>
      <c r="V14" s="4" t="s">
        <v>584</v>
      </c>
      <c r="W14" s="4" t="s">
        <v>480</v>
      </c>
      <c r="X14" s="4" t="s">
        <v>379</v>
      </c>
      <c r="Y14" s="4" t="s">
        <v>380</v>
      </c>
      <c r="Z14" s="4" t="s">
        <v>343</v>
      </c>
      <c r="AA14" s="6">
        <v>102.34</v>
      </c>
      <c r="AB14" s="4" t="s">
        <v>330</v>
      </c>
      <c r="AC14" s="4">
        <v>5503249258</v>
      </c>
      <c r="AD14" s="4" t="s">
        <v>1035</v>
      </c>
      <c r="AE14" s="4" t="s">
        <v>328</v>
      </c>
      <c r="AF14" s="1"/>
      <c r="AG14" s="4"/>
      <c r="AH14" s="1">
        <v>43454</v>
      </c>
      <c r="AI14" s="4" t="s">
        <v>682</v>
      </c>
      <c r="AJ14" s="4" t="s">
        <v>480</v>
      </c>
      <c r="AK14" s="1">
        <v>43647</v>
      </c>
      <c r="AL14" s="32">
        <v>2.8</v>
      </c>
      <c r="AM14" s="32">
        <v>2.5999999999999999E-2</v>
      </c>
      <c r="AN14" s="4" t="s">
        <v>328</v>
      </c>
      <c r="AO14" s="1">
        <v>42886</v>
      </c>
      <c r="AP14" s="4" t="s">
        <v>583</v>
      </c>
      <c r="AQ14" s="4" t="s">
        <v>480</v>
      </c>
      <c r="AR14" s="4" t="s">
        <v>379</v>
      </c>
      <c r="AS14" s="4" t="s">
        <v>380</v>
      </c>
      <c r="AT14" s="4" t="s">
        <v>344</v>
      </c>
      <c r="AU14" s="6">
        <v>1561.45</v>
      </c>
      <c r="AV14" s="4" t="s">
        <v>330</v>
      </c>
      <c r="AW14" s="4">
        <v>5503249258</v>
      </c>
      <c r="AX14" s="4" t="s">
        <v>1035</v>
      </c>
      <c r="AY14" s="4" t="s">
        <v>328</v>
      </c>
      <c r="AZ14" s="1"/>
      <c r="BA14" s="4"/>
      <c r="BB14" s="1">
        <v>43454</v>
      </c>
      <c r="BC14" s="4" t="s">
        <v>1036</v>
      </c>
      <c r="BD14" s="4" t="s">
        <v>480</v>
      </c>
      <c r="BE14" s="1">
        <v>43647</v>
      </c>
      <c r="BF14" s="32">
        <v>0</v>
      </c>
      <c r="BG14" s="32">
        <v>0</v>
      </c>
      <c r="BH14" s="4" t="s">
        <v>328</v>
      </c>
      <c r="BI14" s="1"/>
      <c r="BJ14" s="4"/>
      <c r="BK14" s="4" t="s">
        <v>480</v>
      </c>
      <c r="BL14" s="4" t="s">
        <v>379</v>
      </c>
      <c r="BM14" s="4" t="s">
        <v>380</v>
      </c>
      <c r="BN14" s="4" t="s">
        <v>343</v>
      </c>
      <c r="BO14" s="6">
        <v>17.079999999999998</v>
      </c>
      <c r="BP14" s="4" t="s">
        <v>330</v>
      </c>
      <c r="BQ14" s="4">
        <v>5504097128</v>
      </c>
      <c r="BR14" s="4" t="s">
        <v>1037</v>
      </c>
      <c r="BS14" s="4" t="s">
        <v>328</v>
      </c>
      <c r="BT14" s="1"/>
      <c r="BU14" s="4"/>
      <c r="BV14" s="1">
        <v>43452</v>
      </c>
      <c r="BW14" s="4" t="s">
        <v>1038</v>
      </c>
      <c r="BX14" s="4" t="s">
        <v>480</v>
      </c>
      <c r="BY14" s="1">
        <v>43647</v>
      </c>
      <c r="BZ14" s="32">
        <v>3.9</v>
      </c>
      <c r="CA14" s="32">
        <v>2.5999999999999999E-2</v>
      </c>
      <c r="CB14" s="4" t="s">
        <v>328</v>
      </c>
      <c r="CC14" s="1">
        <v>42886</v>
      </c>
      <c r="CD14" s="4" t="s">
        <v>583</v>
      </c>
      <c r="CE14" s="4" t="s">
        <v>480</v>
      </c>
      <c r="CF14" s="4" t="s">
        <v>379</v>
      </c>
      <c r="CG14" s="4" t="s">
        <v>380</v>
      </c>
      <c r="CH14" s="4" t="s">
        <v>343</v>
      </c>
      <c r="CI14" s="6">
        <v>91.53</v>
      </c>
      <c r="CJ14" s="4" t="s">
        <v>330</v>
      </c>
      <c r="CK14" s="4">
        <v>5504037369</v>
      </c>
      <c r="CL14" s="4" t="s">
        <v>1039</v>
      </c>
      <c r="CM14" s="4" t="s">
        <v>328</v>
      </c>
      <c r="CN14" s="1"/>
      <c r="CO14" s="4"/>
      <c r="CP14" s="1">
        <v>43453</v>
      </c>
      <c r="CQ14" s="4" t="s">
        <v>1040</v>
      </c>
      <c r="CR14" s="4" t="s">
        <v>480</v>
      </c>
      <c r="CS14" s="1">
        <v>43282</v>
      </c>
      <c r="CT14" s="32">
        <v>6.94</v>
      </c>
      <c r="CU14" s="32">
        <v>0</v>
      </c>
      <c r="CV14" s="4" t="s">
        <v>328</v>
      </c>
      <c r="CW14" s="1">
        <v>42003</v>
      </c>
      <c r="CX14" s="4" t="s">
        <v>482</v>
      </c>
      <c r="CY14" s="4" t="s">
        <v>480</v>
      </c>
      <c r="CZ14" s="4" t="s">
        <v>379</v>
      </c>
      <c r="DA14" s="4" t="s">
        <v>380</v>
      </c>
      <c r="DB14" s="4" t="s">
        <v>343</v>
      </c>
      <c r="DC14" s="6">
        <v>19.940000000000001</v>
      </c>
      <c r="DD14" s="4" t="s">
        <v>330</v>
      </c>
      <c r="DE14" s="4">
        <v>5504097128</v>
      </c>
      <c r="DF14" s="4" t="s">
        <v>1037</v>
      </c>
      <c r="DG14" s="4" t="s">
        <v>328</v>
      </c>
      <c r="DH14" s="1"/>
      <c r="DI14" s="4"/>
      <c r="DJ14" s="1">
        <v>43452</v>
      </c>
      <c r="DK14" s="4" t="s">
        <v>1041</v>
      </c>
      <c r="DL14" s="4" t="s">
        <v>480</v>
      </c>
      <c r="DM14" s="1">
        <v>43647</v>
      </c>
      <c r="DN14" s="32">
        <v>6.6999999999999993</v>
      </c>
      <c r="DO14" s="32">
        <v>0</v>
      </c>
      <c r="DP14" s="4" t="s">
        <v>328</v>
      </c>
      <c r="DQ14" s="1">
        <v>41893</v>
      </c>
      <c r="DR14" s="4" t="s">
        <v>481</v>
      </c>
      <c r="DS14" s="4" t="s">
        <v>480</v>
      </c>
    </row>
    <row r="15" spans="1:123" ht="15" customHeight="1" x14ac:dyDescent="0.25">
      <c r="A15" s="26">
        <v>12</v>
      </c>
      <c r="B15" s="27" t="s">
        <v>691</v>
      </c>
      <c r="C15" s="27" t="s">
        <v>692</v>
      </c>
      <c r="D15" s="4" t="s">
        <v>379</v>
      </c>
      <c r="E15" s="4" t="s">
        <v>380</v>
      </c>
      <c r="F15" s="4" t="s">
        <v>347</v>
      </c>
      <c r="G15" s="6">
        <v>4.0599999999999996</v>
      </c>
      <c r="H15" s="4" t="s">
        <v>330</v>
      </c>
      <c r="I15" s="4">
        <v>5503248039</v>
      </c>
      <c r="J15" s="4" t="s">
        <v>381</v>
      </c>
      <c r="K15" s="4" t="s">
        <v>328</v>
      </c>
      <c r="L15" s="1"/>
      <c r="M15" s="4"/>
      <c r="N15" s="1">
        <v>43453</v>
      </c>
      <c r="O15" s="4" t="s">
        <v>1034</v>
      </c>
      <c r="P15" s="4" t="s">
        <v>480</v>
      </c>
      <c r="Q15" s="1">
        <v>43647</v>
      </c>
      <c r="R15" s="32">
        <v>0</v>
      </c>
      <c r="S15" s="32">
        <v>1.0389999999999999</v>
      </c>
      <c r="T15" s="4" t="s">
        <v>328</v>
      </c>
      <c r="U15" s="1">
        <v>42886</v>
      </c>
      <c r="V15" s="4" t="s">
        <v>584</v>
      </c>
      <c r="W15" s="4" t="s">
        <v>480</v>
      </c>
      <c r="X15" s="4" t="s">
        <v>382</v>
      </c>
      <c r="Y15" s="4"/>
      <c r="Z15" s="4"/>
      <c r="AA15" s="6"/>
      <c r="AB15" s="4"/>
      <c r="AC15" s="4"/>
      <c r="AD15" s="4"/>
      <c r="AE15" s="4"/>
      <c r="AF15" s="1"/>
      <c r="AG15" s="4"/>
      <c r="AH15" s="1"/>
      <c r="AI15" s="4"/>
      <c r="AJ15" s="4"/>
      <c r="AK15" s="1"/>
      <c r="AL15" s="32"/>
      <c r="AM15" s="32"/>
      <c r="AN15" s="4"/>
      <c r="AO15" s="1"/>
      <c r="AP15" s="4"/>
      <c r="AQ15" s="4"/>
      <c r="AR15" s="4" t="s">
        <v>382</v>
      </c>
      <c r="AS15" s="4" t="s">
        <v>380</v>
      </c>
      <c r="AT15" s="4" t="s">
        <v>344</v>
      </c>
      <c r="AU15" s="6">
        <v>1561.45</v>
      </c>
      <c r="AV15" s="4" t="s">
        <v>330</v>
      </c>
      <c r="AW15" s="4">
        <v>5503249258</v>
      </c>
      <c r="AX15" s="4" t="s">
        <v>1035</v>
      </c>
      <c r="AY15" s="4" t="s">
        <v>328</v>
      </c>
      <c r="AZ15" s="1"/>
      <c r="BA15" s="4"/>
      <c r="BB15" s="1">
        <v>43454</v>
      </c>
      <c r="BC15" s="4" t="s">
        <v>1036</v>
      </c>
      <c r="BD15" s="4" t="s">
        <v>480</v>
      </c>
      <c r="BE15" s="1">
        <v>43647</v>
      </c>
      <c r="BF15" s="32">
        <v>0</v>
      </c>
      <c r="BG15" s="32">
        <v>0</v>
      </c>
      <c r="BH15" s="4" t="s">
        <v>328</v>
      </c>
      <c r="BI15" s="1"/>
      <c r="BJ15" s="4"/>
      <c r="BK15" s="4" t="s">
        <v>480</v>
      </c>
      <c r="BL15" s="4" t="s">
        <v>379</v>
      </c>
      <c r="BM15" s="4" t="s">
        <v>380</v>
      </c>
      <c r="BN15" s="4" t="s">
        <v>343</v>
      </c>
      <c r="BO15" s="6">
        <v>17.079999999999998</v>
      </c>
      <c r="BP15" s="4" t="s">
        <v>330</v>
      </c>
      <c r="BQ15" s="4">
        <v>5504097128</v>
      </c>
      <c r="BR15" s="4" t="s">
        <v>1037</v>
      </c>
      <c r="BS15" s="4" t="s">
        <v>328</v>
      </c>
      <c r="BT15" s="1"/>
      <c r="BU15" s="4"/>
      <c r="BV15" s="1">
        <v>43452</v>
      </c>
      <c r="BW15" s="4" t="s">
        <v>1038</v>
      </c>
      <c r="BX15" s="4" t="s">
        <v>480</v>
      </c>
      <c r="BY15" s="1">
        <v>43647</v>
      </c>
      <c r="BZ15" s="32">
        <v>3.9</v>
      </c>
      <c r="CA15" s="32">
        <v>2.5999999999999999E-2</v>
      </c>
      <c r="CB15" s="4" t="s">
        <v>328</v>
      </c>
      <c r="CC15" s="1">
        <v>42886</v>
      </c>
      <c r="CD15" s="4" t="s">
        <v>583</v>
      </c>
      <c r="CE15" s="4" t="s">
        <v>480</v>
      </c>
      <c r="CF15" s="4" t="s">
        <v>379</v>
      </c>
      <c r="CG15" s="4" t="s">
        <v>380</v>
      </c>
      <c r="CH15" s="4" t="s">
        <v>343</v>
      </c>
      <c r="CI15" s="6">
        <v>91.53</v>
      </c>
      <c r="CJ15" s="4" t="s">
        <v>330</v>
      </c>
      <c r="CK15" s="4">
        <v>5504037369</v>
      </c>
      <c r="CL15" s="4" t="s">
        <v>1039</v>
      </c>
      <c r="CM15" s="4" t="s">
        <v>328</v>
      </c>
      <c r="CN15" s="1"/>
      <c r="CO15" s="4"/>
      <c r="CP15" s="1">
        <v>43453</v>
      </c>
      <c r="CQ15" s="4" t="s">
        <v>1040</v>
      </c>
      <c r="CR15" s="4" t="s">
        <v>480</v>
      </c>
      <c r="CS15" s="1">
        <v>43282</v>
      </c>
      <c r="CT15" s="32">
        <v>6.94</v>
      </c>
      <c r="CU15" s="32">
        <v>0</v>
      </c>
      <c r="CV15" s="4" t="s">
        <v>328</v>
      </c>
      <c r="CW15" s="1">
        <v>42003</v>
      </c>
      <c r="CX15" s="4" t="s">
        <v>482</v>
      </c>
      <c r="CY15" s="4" t="s">
        <v>480</v>
      </c>
      <c r="CZ15" s="4" t="s">
        <v>379</v>
      </c>
      <c r="DA15" s="4" t="s">
        <v>380</v>
      </c>
      <c r="DB15" s="4" t="s">
        <v>343</v>
      </c>
      <c r="DC15" s="6">
        <v>19.940000000000001</v>
      </c>
      <c r="DD15" s="4" t="s">
        <v>330</v>
      </c>
      <c r="DE15" s="4">
        <v>5504097128</v>
      </c>
      <c r="DF15" s="4" t="s">
        <v>1037</v>
      </c>
      <c r="DG15" s="4" t="s">
        <v>328</v>
      </c>
      <c r="DH15" s="1"/>
      <c r="DI15" s="4"/>
      <c r="DJ15" s="1">
        <v>43452</v>
      </c>
      <c r="DK15" s="4" t="s">
        <v>1041</v>
      </c>
      <c r="DL15" s="4" t="s">
        <v>480</v>
      </c>
      <c r="DM15" s="1">
        <v>43647</v>
      </c>
      <c r="DN15" s="32">
        <v>3.9</v>
      </c>
      <c r="DO15" s="32">
        <v>0</v>
      </c>
      <c r="DP15" s="4" t="s">
        <v>328</v>
      </c>
      <c r="DQ15" s="1">
        <v>41893</v>
      </c>
      <c r="DR15" s="4" t="s">
        <v>481</v>
      </c>
      <c r="DS15" s="4" t="s">
        <v>480</v>
      </c>
    </row>
    <row r="16" spans="1:123" ht="15" customHeight="1" x14ac:dyDescent="0.25">
      <c r="A16" s="26">
        <v>13</v>
      </c>
      <c r="B16" s="27" t="s">
        <v>696</v>
      </c>
      <c r="C16" s="27" t="s">
        <v>697</v>
      </c>
      <c r="D16" s="4" t="s">
        <v>379</v>
      </c>
      <c r="E16" s="4" t="s">
        <v>380</v>
      </c>
      <c r="F16" s="4" t="s">
        <v>347</v>
      </c>
      <c r="G16" s="6">
        <v>4.0599999999999996</v>
      </c>
      <c r="H16" s="4" t="s">
        <v>330</v>
      </c>
      <c r="I16" s="4">
        <v>5503248039</v>
      </c>
      <c r="J16" s="4" t="s">
        <v>381</v>
      </c>
      <c r="K16" s="4" t="s">
        <v>328</v>
      </c>
      <c r="L16" s="1"/>
      <c r="M16" s="4"/>
      <c r="N16" s="1">
        <v>43453</v>
      </c>
      <c r="O16" s="4" t="s">
        <v>1034</v>
      </c>
      <c r="P16" s="4" t="s">
        <v>480</v>
      </c>
      <c r="Q16" s="1">
        <v>43647</v>
      </c>
      <c r="R16" s="32">
        <v>0</v>
      </c>
      <c r="S16" s="32">
        <v>1.0389999999999999</v>
      </c>
      <c r="T16" s="4" t="s">
        <v>328</v>
      </c>
      <c r="U16" s="1">
        <v>42886</v>
      </c>
      <c r="V16" s="4" t="s">
        <v>584</v>
      </c>
      <c r="W16" s="4" t="s">
        <v>480</v>
      </c>
      <c r="X16" s="4" t="s">
        <v>379</v>
      </c>
      <c r="Y16" s="4" t="s">
        <v>380</v>
      </c>
      <c r="Z16" s="4" t="s">
        <v>343</v>
      </c>
      <c r="AA16" s="6">
        <v>102.34</v>
      </c>
      <c r="AB16" s="4" t="s">
        <v>330</v>
      </c>
      <c r="AC16" s="4">
        <v>5503249258</v>
      </c>
      <c r="AD16" s="4" t="s">
        <v>1035</v>
      </c>
      <c r="AE16" s="4" t="s">
        <v>328</v>
      </c>
      <c r="AF16" s="1"/>
      <c r="AG16" s="4"/>
      <c r="AH16" s="1">
        <v>43454</v>
      </c>
      <c r="AI16" s="4" t="s">
        <v>682</v>
      </c>
      <c r="AJ16" s="4" t="s">
        <v>480</v>
      </c>
      <c r="AK16" s="1">
        <v>43647</v>
      </c>
      <c r="AL16" s="32">
        <v>1.7</v>
      </c>
      <c r="AM16" s="32">
        <v>3.5000000000000003E-2</v>
      </c>
      <c r="AN16" s="4" t="s">
        <v>328</v>
      </c>
      <c r="AO16" s="1">
        <v>42886</v>
      </c>
      <c r="AP16" s="4" t="s">
        <v>583</v>
      </c>
      <c r="AQ16" s="4" t="s">
        <v>480</v>
      </c>
      <c r="AR16" s="4" t="s">
        <v>379</v>
      </c>
      <c r="AS16" s="4" t="s">
        <v>380</v>
      </c>
      <c r="AT16" s="4" t="s">
        <v>344</v>
      </c>
      <c r="AU16" s="6">
        <v>1561.45</v>
      </c>
      <c r="AV16" s="4" t="s">
        <v>330</v>
      </c>
      <c r="AW16" s="4">
        <v>5503249258</v>
      </c>
      <c r="AX16" s="4" t="s">
        <v>1035</v>
      </c>
      <c r="AY16" s="4" t="s">
        <v>328</v>
      </c>
      <c r="AZ16" s="1"/>
      <c r="BA16" s="4"/>
      <c r="BB16" s="1">
        <v>43454</v>
      </c>
      <c r="BC16" s="4" t="s">
        <v>1036</v>
      </c>
      <c r="BD16" s="4" t="s">
        <v>480</v>
      </c>
      <c r="BE16" s="1">
        <v>43647</v>
      </c>
      <c r="BF16" s="32">
        <v>0</v>
      </c>
      <c r="BG16" s="32">
        <v>0</v>
      </c>
      <c r="BH16" s="4" t="s">
        <v>328</v>
      </c>
      <c r="BI16" s="1"/>
      <c r="BJ16" s="4"/>
      <c r="BK16" s="4" t="s">
        <v>480</v>
      </c>
      <c r="BL16" s="4" t="s">
        <v>379</v>
      </c>
      <c r="BM16" s="4" t="s">
        <v>380</v>
      </c>
      <c r="BN16" s="4" t="s">
        <v>343</v>
      </c>
      <c r="BO16" s="6">
        <v>17.079999999999998</v>
      </c>
      <c r="BP16" s="4" t="s">
        <v>330</v>
      </c>
      <c r="BQ16" s="4">
        <v>5504097128</v>
      </c>
      <c r="BR16" s="4" t="s">
        <v>1037</v>
      </c>
      <c r="BS16" s="4" t="s">
        <v>328</v>
      </c>
      <c r="BT16" s="1"/>
      <c r="BU16" s="4"/>
      <c r="BV16" s="1">
        <v>43452</v>
      </c>
      <c r="BW16" s="4" t="s">
        <v>1038</v>
      </c>
      <c r="BX16" s="4" t="s">
        <v>480</v>
      </c>
      <c r="BY16" s="1">
        <v>43647</v>
      </c>
      <c r="BZ16" s="32">
        <v>2.2000000000000002</v>
      </c>
      <c r="CA16" s="32">
        <v>3.5000000000000003E-2</v>
      </c>
      <c r="CB16" s="4" t="s">
        <v>328</v>
      </c>
      <c r="CC16" s="1">
        <v>42886</v>
      </c>
      <c r="CD16" s="4" t="s">
        <v>583</v>
      </c>
      <c r="CE16" s="4" t="s">
        <v>480</v>
      </c>
      <c r="CF16" s="4" t="s">
        <v>379</v>
      </c>
      <c r="CG16" s="4" t="s">
        <v>380</v>
      </c>
      <c r="CH16" s="4" t="s">
        <v>343</v>
      </c>
      <c r="CI16" s="6">
        <v>91.53</v>
      </c>
      <c r="CJ16" s="4" t="s">
        <v>330</v>
      </c>
      <c r="CK16" s="4">
        <v>5504037369</v>
      </c>
      <c r="CL16" s="4" t="s">
        <v>1039</v>
      </c>
      <c r="CM16" s="4" t="s">
        <v>328</v>
      </c>
      <c r="CN16" s="1"/>
      <c r="CO16" s="4"/>
      <c r="CP16" s="1">
        <v>43453</v>
      </c>
      <c r="CQ16" s="4" t="s">
        <v>1040</v>
      </c>
      <c r="CR16" s="4" t="s">
        <v>480</v>
      </c>
      <c r="CS16" s="1">
        <v>43282</v>
      </c>
      <c r="CT16" s="32">
        <v>6.94</v>
      </c>
      <c r="CU16" s="32">
        <v>0</v>
      </c>
      <c r="CV16" s="4" t="s">
        <v>328</v>
      </c>
      <c r="CW16" s="1">
        <v>42003</v>
      </c>
      <c r="CX16" s="4" t="s">
        <v>482</v>
      </c>
      <c r="CY16" s="4" t="s">
        <v>480</v>
      </c>
      <c r="CZ16" s="4" t="s">
        <v>379</v>
      </c>
      <c r="DA16" s="4" t="s">
        <v>380</v>
      </c>
      <c r="DB16" s="4" t="s">
        <v>343</v>
      </c>
      <c r="DC16" s="6">
        <v>19.940000000000001</v>
      </c>
      <c r="DD16" s="4" t="s">
        <v>330</v>
      </c>
      <c r="DE16" s="4">
        <v>5504097128</v>
      </c>
      <c r="DF16" s="4" t="s">
        <v>1037</v>
      </c>
      <c r="DG16" s="4" t="s">
        <v>328</v>
      </c>
      <c r="DH16" s="1"/>
      <c r="DI16" s="4"/>
      <c r="DJ16" s="1">
        <v>43452</v>
      </c>
      <c r="DK16" s="4" t="s">
        <v>1041</v>
      </c>
      <c r="DL16" s="4" t="s">
        <v>480</v>
      </c>
      <c r="DM16" s="1">
        <v>43647</v>
      </c>
      <c r="DN16" s="32">
        <v>3.9000000000000004</v>
      </c>
      <c r="DO16" s="32">
        <v>0</v>
      </c>
      <c r="DP16" s="4" t="s">
        <v>328</v>
      </c>
      <c r="DQ16" s="1">
        <v>41893</v>
      </c>
      <c r="DR16" s="4" t="s">
        <v>481</v>
      </c>
      <c r="DS16" s="4" t="s">
        <v>480</v>
      </c>
    </row>
    <row r="17" spans="1:123" ht="15" customHeight="1" x14ac:dyDescent="0.25">
      <c r="A17" s="26">
        <v>14</v>
      </c>
      <c r="B17" s="27" t="s">
        <v>701</v>
      </c>
      <c r="C17" s="27" t="s">
        <v>702</v>
      </c>
      <c r="D17" s="4" t="s">
        <v>379</v>
      </c>
      <c r="E17" s="4" t="s">
        <v>380</v>
      </c>
      <c r="F17" s="4" t="s">
        <v>347</v>
      </c>
      <c r="G17" s="6">
        <v>4.0599999999999996</v>
      </c>
      <c r="H17" s="4" t="s">
        <v>330</v>
      </c>
      <c r="I17" s="4">
        <v>5503248039</v>
      </c>
      <c r="J17" s="4" t="s">
        <v>381</v>
      </c>
      <c r="K17" s="4" t="s">
        <v>328</v>
      </c>
      <c r="L17" s="1"/>
      <c r="M17" s="4"/>
      <c r="N17" s="1">
        <v>43453</v>
      </c>
      <c r="O17" s="4" t="s">
        <v>1034</v>
      </c>
      <c r="P17" s="4" t="s">
        <v>480</v>
      </c>
      <c r="Q17" s="1">
        <v>43647</v>
      </c>
      <c r="R17" s="32">
        <v>0</v>
      </c>
      <c r="S17" s="32">
        <v>1.0389999999999999</v>
      </c>
      <c r="T17" s="4" t="s">
        <v>328</v>
      </c>
      <c r="U17" s="1">
        <v>42886</v>
      </c>
      <c r="V17" s="4" t="s">
        <v>584</v>
      </c>
      <c r="W17" s="4" t="s">
        <v>480</v>
      </c>
      <c r="X17" s="4" t="s">
        <v>379</v>
      </c>
      <c r="Y17" s="4" t="s">
        <v>380</v>
      </c>
      <c r="Z17" s="4" t="s">
        <v>343</v>
      </c>
      <c r="AA17" s="6">
        <v>102.34</v>
      </c>
      <c r="AB17" s="4" t="s">
        <v>330</v>
      </c>
      <c r="AC17" s="4">
        <v>5503249258</v>
      </c>
      <c r="AD17" s="4" t="s">
        <v>1035</v>
      </c>
      <c r="AE17" s="4" t="s">
        <v>328</v>
      </c>
      <c r="AF17" s="1"/>
      <c r="AG17" s="4"/>
      <c r="AH17" s="1">
        <v>43454</v>
      </c>
      <c r="AI17" s="4" t="s">
        <v>682</v>
      </c>
      <c r="AJ17" s="4" t="s">
        <v>480</v>
      </c>
      <c r="AK17" s="1">
        <v>43647</v>
      </c>
      <c r="AL17" s="32">
        <v>2.8</v>
      </c>
      <c r="AM17" s="32">
        <v>2.5999999999999999E-2</v>
      </c>
      <c r="AN17" s="4" t="s">
        <v>328</v>
      </c>
      <c r="AO17" s="1">
        <v>42886</v>
      </c>
      <c r="AP17" s="4" t="s">
        <v>583</v>
      </c>
      <c r="AQ17" s="4" t="s">
        <v>480</v>
      </c>
      <c r="AR17" s="4" t="s">
        <v>379</v>
      </c>
      <c r="AS17" s="4" t="s">
        <v>380</v>
      </c>
      <c r="AT17" s="4" t="s">
        <v>344</v>
      </c>
      <c r="AU17" s="6">
        <v>1561.45</v>
      </c>
      <c r="AV17" s="4" t="s">
        <v>330</v>
      </c>
      <c r="AW17" s="4">
        <v>5503249258</v>
      </c>
      <c r="AX17" s="4" t="s">
        <v>1035</v>
      </c>
      <c r="AY17" s="4" t="s">
        <v>328</v>
      </c>
      <c r="AZ17" s="1"/>
      <c r="BA17" s="4"/>
      <c r="BB17" s="1">
        <v>43454</v>
      </c>
      <c r="BC17" s="4" t="s">
        <v>1036</v>
      </c>
      <c r="BD17" s="4" t="s">
        <v>480</v>
      </c>
      <c r="BE17" s="1">
        <v>43647</v>
      </c>
      <c r="BF17" s="32">
        <v>0</v>
      </c>
      <c r="BG17" s="32">
        <v>0</v>
      </c>
      <c r="BH17" s="4" t="s">
        <v>328</v>
      </c>
      <c r="BI17" s="1"/>
      <c r="BJ17" s="4"/>
      <c r="BK17" s="4" t="s">
        <v>480</v>
      </c>
      <c r="BL17" s="4" t="s">
        <v>379</v>
      </c>
      <c r="BM17" s="4" t="s">
        <v>380</v>
      </c>
      <c r="BN17" s="4" t="s">
        <v>343</v>
      </c>
      <c r="BO17" s="6">
        <v>17.079999999999998</v>
      </c>
      <c r="BP17" s="4" t="s">
        <v>330</v>
      </c>
      <c r="BQ17" s="4">
        <v>5504097128</v>
      </c>
      <c r="BR17" s="4" t="s">
        <v>1037</v>
      </c>
      <c r="BS17" s="4" t="s">
        <v>328</v>
      </c>
      <c r="BT17" s="1"/>
      <c r="BU17" s="4"/>
      <c r="BV17" s="1">
        <v>43452</v>
      </c>
      <c r="BW17" s="4" t="s">
        <v>1038</v>
      </c>
      <c r="BX17" s="4" t="s">
        <v>480</v>
      </c>
      <c r="BY17" s="1">
        <v>43647</v>
      </c>
      <c r="BZ17" s="32">
        <v>3.9</v>
      </c>
      <c r="CA17" s="32">
        <v>2.5999999999999999E-2</v>
      </c>
      <c r="CB17" s="4" t="s">
        <v>328</v>
      </c>
      <c r="CC17" s="1">
        <v>42886</v>
      </c>
      <c r="CD17" s="4" t="s">
        <v>583</v>
      </c>
      <c r="CE17" s="4" t="s">
        <v>480</v>
      </c>
      <c r="CF17" s="4" t="s">
        <v>379</v>
      </c>
      <c r="CG17" s="4" t="s">
        <v>380</v>
      </c>
      <c r="CH17" s="4" t="s">
        <v>343</v>
      </c>
      <c r="CI17" s="6">
        <v>91.53</v>
      </c>
      <c r="CJ17" s="4" t="s">
        <v>330</v>
      </c>
      <c r="CK17" s="4">
        <v>5504037369</v>
      </c>
      <c r="CL17" s="4" t="s">
        <v>1039</v>
      </c>
      <c r="CM17" s="4" t="s">
        <v>328</v>
      </c>
      <c r="CN17" s="1"/>
      <c r="CO17" s="4"/>
      <c r="CP17" s="1">
        <v>43453</v>
      </c>
      <c r="CQ17" s="4" t="s">
        <v>1040</v>
      </c>
      <c r="CR17" s="4" t="s">
        <v>480</v>
      </c>
      <c r="CS17" s="1">
        <v>43282</v>
      </c>
      <c r="CT17" s="32">
        <v>6.94</v>
      </c>
      <c r="CU17" s="32">
        <v>0</v>
      </c>
      <c r="CV17" s="4" t="s">
        <v>328</v>
      </c>
      <c r="CW17" s="1">
        <v>42003</v>
      </c>
      <c r="CX17" s="4" t="s">
        <v>482</v>
      </c>
      <c r="CY17" s="4" t="s">
        <v>480</v>
      </c>
      <c r="CZ17" s="4" t="s">
        <v>379</v>
      </c>
      <c r="DA17" s="4" t="s">
        <v>380</v>
      </c>
      <c r="DB17" s="4" t="s">
        <v>343</v>
      </c>
      <c r="DC17" s="6">
        <v>19.940000000000001</v>
      </c>
      <c r="DD17" s="4" t="s">
        <v>330</v>
      </c>
      <c r="DE17" s="4">
        <v>5504097128</v>
      </c>
      <c r="DF17" s="4" t="s">
        <v>1037</v>
      </c>
      <c r="DG17" s="4" t="s">
        <v>328</v>
      </c>
      <c r="DH17" s="1"/>
      <c r="DI17" s="4"/>
      <c r="DJ17" s="1">
        <v>43452</v>
      </c>
      <c r="DK17" s="4" t="s">
        <v>1041</v>
      </c>
      <c r="DL17" s="4" t="s">
        <v>480</v>
      </c>
      <c r="DM17" s="1">
        <v>43647</v>
      </c>
      <c r="DN17" s="32">
        <v>6.6999999999999993</v>
      </c>
      <c r="DO17" s="32">
        <v>0</v>
      </c>
      <c r="DP17" s="4" t="s">
        <v>328</v>
      </c>
      <c r="DQ17" s="1">
        <v>41893</v>
      </c>
      <c r="DR17" s="4" t="s">
        <v>481</v>
      </c>
      <c r="DS17" s="4" t="s">
        <v>480</v>
      </c>
    </row>
    <row r="18" spans="1:123" ht="15" customHeight="1" x14ac:dyDescent="0.25">
      <c r="A18" s="26">
        <v>15</v>
      </c>
      <c r="B18" s="27" t="s">
        <v>706</v>
      </c>
      <c r="C18" s="27" t="s">
        <v>707</v>
      </c>
      <c r="D18" s="4" t="s">
        <v>379</v>
      </c>
      <c r="E18" s="4" t="s">
        <v>380</v>
      </c>
      <c r="F18" s="4" t="s">
        <v>347</v>
      </c>
      <c r="G18" s="6">
        <v>4.0599999999999996</v>
      </c>
      <c r="H18" s="4" t="s">
        <v>330</v>
      </c>
      <c r="I18" s="4">
        <v>5503248039</v>
      </c>
      <c r="J18" s="4" t="s">
        <v>381</v>
      </c>
      <c r="K18" s="4" t="s">
        <v>328</v>
      </c>
      <c r="L18" s="1"/>
      <c r="M18" s="4"/>
      <c r="N18" s="1">
        <v>43453</v>
      </c>
      <c r="O18" s="4" t="s">
        <v>1034</v>
      </c>
      <c r="P18" s="4" t="s">
        <v>480</v>
      </c>
      <c r="Q18" s="1">
        <v>43647</v>
      </c>
      <c r="R18" s="32">
        <v>0</v>
      </c>
      <c r="S18" s="32">
        <v>1.0389999999999999</v>
      </c>
      <c r="T18" s="4" t="s">
        <v>328</v>
      </c>
      <c r="U18" s="1">
        <v>42886</v>
      </c>
      <c r="V18" s="4" t="s">
        <v>584</v>
      </c>
      <c r="W18" s="4" t="s">
        <v>480</v>
      </c>
      <c r="X18" s="4" t="s">
        <v>379</v>
      </c>
      <c r="Y18" s="4" t="s">
        <v>380</v>
      </c>
      <c r="Z18" s="4" t="s">
        <v>343</v>
      </c>
      <c r="AA18" s="6">
        <v>102.34</v>
      </c>
      <c r="AB18" s="4" t="s">
        <v>330</v>
      </c>
      <c r="AC18" s="4">
        <v>5503249258</v>
      </c>
      <c r="AD18" s="4" t="s">
        <v>1035</v>
      </c>
      <c r="AE18" s="4" t="s">
        <v>328</v>
      </c>
      <c r="AF18" s="1"/>
      <c r="AG18" s="4"/>
      <c r="AH18" s="1">
        <v>43454</v>
      </c>
      <c r="AI18" s="4" t="s">
        <v>682</v>
      </c>
      <c r="AJ18" s="4" t="s">
        <v>480</v>
      </c>
      <c r="AK18" s="1">
        <v>43647</v>
      </c>
      <c r="AL18" s="32">
        <v>3.4</v>
      </c>
      <c r="AM18" s="32">
        <v>4.2000000000000003E-2</v>
      </c>
      <c r="AN18" s="4" t="s">
        <v>328</v>
      </c>
      <c r="AO18" s="1">
        <v>42886</v>
      </c>
      <c r="AP18" s="4" t="s">
        <v>583</v>
      </c>
      <c r="AQ18" s="4" t="s">
        <v>480</v>
      </c>
      <c r="AR18" s="4" t="s">
        <v>379</v>
      </c>
      <c r="AS18" s="4" t="s">
        <v>380</v>
      </c>
      <c r="AT18" s="4" t="s">
        <v>344</v>
      </c>
      <c r="AU18" s="6">
        <v>1561.45</v>
      </c>
      <c r="AV18" s="4" t="s">
        <v>330</v>
      </c>
      <c r="AW18" s="4">
        <v>5503249258</v>
      </c>
      <c r="AX18" s="4" t="s">
        <v>1035</v>
      </c>
      <c r="AY18" s="4" t="s">
        <v>328</v>
      </c>
      <c r="AZ18" s="1"/>
      <c r="BA18" s="4"/>
      <c r="BB18" s="1">
        <v>43454</v>
      </c>
      <c r="BC18" s="4" t="s">
        <v>1036</v>
      </c>
      <c r="BD18" s="4" t="s">
        <v>480</v>
      </c>
      <c r="BE18" s="1">
        <v>43647</v>
      </c>
      <c r="BF18" s="32">
        <v>0</v>
      </c>
      <c r="BG18" s="32">
        <v>0</v>
      </c>
      <c r="BH18" s="4" t="s">
        <v>328</v>
      </c>
      <c r="BI18" s="1"/>
      <c r="BJ18" s="4"/>
      <c r="BK18" s="4" t="s">
        <v>480</v>
      </c>
      <c r="BL18" s="4" t="s">
        <v>379</v>
      </c>
      <c r="BM18" s="4" t="s">
        <v>380</v>
      </c>
      <c r="BN18" s="4" t="s">
        <v>343</v>
      </c>
      <c r="BO18" s="6">
        <v>17.079999999999998</v>
      </c>
      <c r="BP18" s="4" t="s">
        <v>330</v>
      </c>
      <c r="BQ18" s="4">
        <v>5504097128</v>
      </c>
      <c r="BR18" s="4" t="s">
        <v>1037</v>
      </c>
      <c r="BS18" s="4" t="s">
        <v>328</v>
      </c>
      <c r="BT18" s="1"/>
      <c r="BU18" s="4"/>
      <c r="BV18" s="1">
        <v>43452</v>
      </c>
      <c r="BW18" s="4" t="s">
        <v>1038</v>
      </c>
      <c r="BX18" s="4" t="s">
        <v>480</v>
      </c>
      <c r="BY18" s="1">
        <v>43647</v>
      </c>
      <c r="BZ18" s="32">
        <v>5.0999999999999996</v>
      </c>
      <c r="CA18" s="32">
        <v>4.2000000000000003E-2</v>
      </c>
      <c r="CB18" s="4" t="s">
        <v>328</v>
      </c>
      <c r="CC18" s="1">
        <v>42886</v>
      </c>
      <c r="CD18" s="4" t="s">
        <v>583</v>
      </c>
      <c r="CE18" s="4" t="s">
        <v>480</v>
      </c>
      <c r="CF18" s="4" t="s">
        <v>379</v>
      </c>
      <c r="CG18" s="4" t="s">
        <v>380</v>
      </c>
      <c r="CH18" s="4" t="s">
        <v>343</v>
      </c>
      <c r="CI18" s="6">
        <v>91.53</v>
      </c>
      <c r="CJ18" s="4" t="s">
        <v>330</v>
      </c>
      <c r="CK18" s="4">
        <v>5504037369</v>
      </c>
      <c r="CL18" s="4" t="s">
        <v>1039</v>
      </c>
      <c r="CM18" s="4" t="s">
        <v>328</v>
      </c>
      <c r="CN18" s="1"/>
      <c r="CO18" s="4"/>
      <c r="CP18" s="1">
        <v>43453</v>
      </c>
      <c r="CQ18" s="4" t="s">
        <v>1040</v>
      </c>
      <c r="CR18" s="4" t="s">
        <v>480</v>
      </c>
      <c r="CS18" s="1">
        <v>43282</v>
      </c>
      <c r="CT18" s="32">
        <v>6.94</v>
      </c>
      <c r="CU18" s="32">
        <v>0</v>
      </c>
      <c r="CV18" s="4" t="s">
        <v>328</v>
      </c>
      <c r="CW18" s="1">
        <v>42003</v>
      </c>
      <c r="CX18" s="4" t="s">
        <v>482</v>
      </c>
      <c r="CY18" s="4" t="s">
        <v>480</v>
      </c>
      <c r="CZ18" s="4" t="s">
        <v>379</v>
      </c>
      <c r="DA18" s="4" t="s">
        <v>380</v>
      </c>
      <c r="DB18" s="4" t="s">
        <v>343</v>
      </c>
      <c r="DC18" s="6">
        <v>19.940000000000001</v>
      </c>
      <c r="DD18" s="4" t="s">
        <v>330</v>
      </c>
      <c r="DE18" s="4">
        <v>5504097128</v>
      </c>
      <c r="DF18" s="4" t="s">
        <v>1037</v>
      </c>
      <c r="DG18" s="4" t="s">
        <v>328</v>
      </c>
      <c r="DH18" s="1"/>
      <c r="DI18" s="4"/>
      <c r="DJ18" s="1">
        <v>43452</v>
      </c>
      <c r="DK18" s="4" t="s">
        <v>1041</v>
      </c>
      <c r="DL18" s="4" t="s">
        <v>480</v>
      </c>
      <c r="DM18" s="1">
        <v>43647</v>
      </c>
      <c r="DN18" s="32">
        <v>8.5</v>
      </c>
      <c r="DO18" s="32">
        <v>0</v>
      </c>
      <c r="DP18" s="4" t="s">
        <v>328</v>
      </c>
      <c r="DQ18" s="1">
        <v>41893</v>
      </c>
      <c r="DR18" s="4" t="s">
        <v>481</v>
      </c>
      <c r="DS18" s="4" t="s">
        <v>480</v>
      </c>
    </row>
    <row r="19" spans="1:123" ht="15" customHeight="1" x14ac:dyDescent="0.25">
      <c r="A19" s="26">
        <v>16</v>
      </c>
      <c r="B19" s="27" t="s">
        <v>711</v>
      </c>
      <c r="C19" s="27" t="s">
        <v>712</v>
      </c>
      <c r="D19" s="4" t="s">
        <v>379</v>
      </c>
      <c r="E19" s="4" t="s">
        <v>380</v>
      </c>
      <c r="F19" s="4" t="s">
        <v>347</v>
      </c>
      <c r="G19" s="6">
        <v>2.84</v>
      </c>
      <c r="H19" s="4" t="s">
        <v>330</v>
      </c>
      <c r="I19" s="4">
        <v>5503248039</v>
      </c>
      <c r="J19" s="4" t="s">
        <v>381</v>
      </c>
      <c r="K19" s="4" t="s">
        <v>328</v>
      </c>
      <c r="L19" s="1"/>
      <c r="M19" s="4"/>
      <c r="N19" s="1">
        <v>43453</v>
      </c>
      <c r="O19" s="4" t="s">
        <v>1034</v>
      </c>
      <c r="P19" s="4" t="s">
        <v>480</v>
      </c>
      <c r="Q19" s="1">
        <v>43647</v>
      </c>
      <c r="R19" s="32">
        <v>0</v>
      </c>
      <c r="S19" s="32">
        <v>1.0389999999999999</v>
      </c>
      <c r="T19" s="4" t="s">
        <v>328</v>
      </c>
      <c r="U19" s="1">
        <v>42886</v>
      </c>
      <c r="V19" s="4" t="s">
        <v>584</v>
      </c>
      <c r="W19" s="4" t="s">
        <v>480</v>
      </c>
      <c r="X19" s="4" t="s">
        <v>379</v>
      </c>
      <c r="Y19" s="4" t="s">
        <v>380</v>
      </c>
      <c r="Z19" s="4" t="s">
        <v>343</v>
      </c>
      <c r="AA19" s="6">
        <v>102.34</v>
      </c>
      <c r="AB19" s="4" t="s">
        <v>330</v>
      </c>
      <c r="AC19" s="4">
        <v>5503249258</v>
      </c>
      <c r="AD19" s="4" t="s">
        <v>1035</v>
      </c>
      <c r="AE19" s="4" t="s">
        <v>328</v>
      </c>
      <c r="AF19" s="1"/>
      <c r="AG19" s="4"/>
      <c r="AH19" s="1">
        <v>43454</v>
      </c>
      <c r="AI19" s="4" t="s">
        <v>682</v>
      </c>
      <c r="AJ19" s="4" t="s">
        <v>480</v>
      </c>
      <c r="AK19" s="1">
        <v>43647</v>
      </c>
      <c r="AL19" s="32">
        <v>2.8</v>
      </c>
      <c r="AM19" s="32">
        <v>1.4E-2</v>
      </c>
      <c r="AN19" s="4" t="s">
        <v>328</v>
      </c>
      <c r="AO19" s="1">
        <v>42886</v>
      </c>
      <c r="AP19" s="4" t="s">
        <v>583</v>
      </c>
      <c r="AQ19" s="4" t="s">
        <v>480</v>
      </c>
      <c r="AR19" s="4" t="s">
        <v>379</v>
      </c>
      <c r="AS19" s="4" t="s">
        <v>380</v>
      </c>
      <c r="AT19" s="4" t="s">
        <v>344</v>
      </c>
      <c r="AU19" s="6">
        <v>1561.45</v>
      </c>
      <c r="AV19" s="4" t="s">
        <v>330</v>
      </c>
      <c r="AW19" s="4">
        <v>5503249258</v>
      </c>
      <c r="AX19" s="4" t="s">
        <v>1035</v>
      </c>
      <c r="AY19" s="4" t="s">
        <v>328</v>
      </c>
      <c r="AZ19" s="1"/>
      <c r="BA19" s="4"/>
      <c r="BB19" s="1">
        <v>43454</v>
      </c>
      <c r="BC19" s="4" t="s">
        <v>1036</v>
      </c>
      <c r="BD19" s="4" t="s">
        <v>480</v>
      </c>
      <c r="BE19" s="1">
        <v>43647</v>
      </c>
      <c r="BF19" s="32">
        <v>0</v>
      </c>
      <c r="BG19" s="32">
        <v>0</v>
      </c>
      <c r="BH19" s="4" t="s">
        <v>328</v>
      </c>
      <c r="BI19" s="1"/>
      <c r="BJ19" s="4"/>
      <c r="BK19" s="4" t="s">
        <v>480</v>
      </c>
      <c r="BL19" s="4" t="s">
        <v>379</v>
      </c>
      <c r="BM19" s="4" t="s">
        <v>380</v>
      </c>
      <c r="BN19" s="4" t="s">
        <v>343</v>
      </c>
      <c r="BO19" s="6">
        <v>17.079999999999998</v>
      </c>
      <c r="BP19" s="4" t="s">
        <v>330</v>
      </c>
      <c r="BQ19" s="4">
        <v>5504097128</v>
      </c>
      <c r="BR19" s="4" t="s">
        <v>1037</v>
      </c>
      <c r="BS19" s="4" t="s">
        <v>328</v>
      </c>
      <c r="BT19" s="1"/>
      <c r="BU19" s="4"/>
      <c r="BV19" s="1">
        <v>43452</v>
      </c>
      <c r="BW19" s="4" t="s">
        <v>1038</v>
      </c>
      <c r="BX19" s="4" t="s">
        <v>480</v>
      </c>
      <c r="BY19" s="1">
        <v>43647</v>
      </c>
      <c r="BZ19" s="32">
        <v>3.9</v>
      </c>
      <c r="CA19" s="32">
        <v>1.4E-2</v>
      </c>
      <c r="CB19" s="4" t="s">
        <v>328</v>
      </c>
      <c r="CC19" s="1">
        <v>42886</v>
      </c>
      <c r="CD19" s="4" t="s">
        <v>583</v>
      </c>
      <c r="CE19" s="4" t="s">
        <v>480</v>
      </c>
      <c r="CF19" s="4" t="s">
        <v>382</v>
      </c>
      <c r="CG19" s="4"/>
      <c r="CH19" s="4"/>
      <c r="CI19" s="6"/>
      <c r="CJ19" s="4"/>
      <c r="CK19" s="4"/>
      <c r="CL19" s="4"/>
      <c r="CM19" s="4"/>
      <c r="CN19" s="1"/>
      <c r="CO19" s="4"/>
      <c r="CP19" s="1"/>
      <c r="CQ19" s="4"/>
      <c r="CR19" s="4"/>
      <c r="CS19" s="1"/>
      <c r="CT19" s="32"/>
      <c r="CU19" s="32"/>
      <c r="CV19" s="4"/>
      <c r="CW19" s="1"/>
      <c r="CX19" s="4"/>
      <c r="CY19" s="4"/>
      <c r="CZ19" s="4" t="s">
        <v>379</v>
      </c>
      <c r="DA19" s="4" t="s">
        <v>380</v>
      </c>
      <c r="DB19" s="4" t="s">
        <v>343</v>
      </c>
      <c r="DC19" s="6">
        <v>19.940000000000001</v>
      </c>
      <c r="DD19" s="4" t="s">
        <v>330</v>
      </c>
      <c r="DE19" s="4">
        <v>5504097128</v>
      </c>
      <c r="DF19" s="4" t="s">
        <v>1037</v>
      </c>
      <c r="DG19" s="4" t="s">
        <v>328</v>
      </c>
      <c r="DH19" s="1"/>
      <c r="DI19" s="4"/>
      <c r="DJ19" s="1">
        <v>43452</v>
      </c>
      <c r="DK19" s="4" t="s">
        <v>1041</v>
      </c>
      <c r="DL19" s="4" t="s">
        <v>480</v>
      </c>
      <c r="DM19" s="1">
        <v>43647</v>
      </c>
      <c r="DN19" s="32">
        <v>6.6999999999999993</v>
      </c>
      <c r="DO19" s="32">
        <v>0</v>
      </c>
      <c r="DP19" s="4" t="s">
        <v>328</v>
      </c>
      <c r="DQ19" s="1">
        <v>41893</v>
      </c>
      <c r="DR19" s="4" t="s">
        <v>481</v>
      </c>
      <c r="DS19" s="4" t="s">
        <v>480</v>
      </c>
    </row>
    <row r="20" spans="1:123" ht="15" customHeight="1" x14ac:dyDescent="0.25">
      <c r="A20" s="26">
        <v>17</v>
      </c>
      <c r="B20" s="27" t="s">
        <v>716</v>
      </c>
      <c r="C20" s="27" t="s">
        <v>717</v>
      </c>
      <c r="D20" s="4" t="s">
        <v>379</v>
      </c>
      <c r="E20" s="4" t="s">
        <v>380</v>
      </c>
      <c r="F20" s="4" t="s">
        <v>347</v>
      </c>
      <c r="G20" s="6">
        <v>4.0599999999999996</v>
      </c>
      <c r="H20" s="4" t="s">
        <v>330</v>
      </c>
      <c r="I20" s="4">
        <v>5503248039</v>
      </c>
      <c r="J20" s="4" t="s">
        <v>381</v>
      </c>
      <c r="K20" s="4" t="s">
        <v>328</v>
      </c>
      <c r="L20" s="1"/>
      <c r="M20" s="4"/>
      <c r="N20" s="1">
        <v>43453</v>
      </c>
      <c r="O20" s="4" t="s">
        <v>1034</v>
      </c>
      <c r="P20" s="4" t="s">
        <v>480</v>
      </c>
      <c r="Q20" s="1">
        <v>43647</v>
      </c>
      <c r="R20" s="32">
        <v>0</v>
      </c>
      <c r="S20" s="32">
        <v>1.0389999999999999</v>
      </c>
      <c r="T20" s="4" t="s">
        <v>328</v>
      </c>
      <c r="U20" s="1">
        <v>42886</v>
      </c>
      <c r="V20" s="4" t="s">
        <v>584</v>
      </c>
      <c r="W20" s="4" t="s">
        <v>480</v>
      </c>
      <c r="X20" s="4" t="s">
        <v>379</v>
      </c>
      <c r="Y20" s="4" t="s">
        <v>380</v>
      </c>
      <c r="Z20" s="4" t="s">
        <v>343</v>
      </c>
      <c r="AA20" s="6">
        <v>102.34</v>
      </c>
      <c r="AB20" s="4" t="s">
        <v>330</v>
      </c>
      <c r="AC20" s="4">
        <v>5503249258</v>
      </c>
      <c r="AD20" s="4" t="s">
        <v>1035</v>
      </c>
      <c r="AE20" s="4" t="s">
        <v>328</v>
      </c>
      <c r="AF20" s="1"/>
      <c r="AG20" s="4"/>
      <c r="AH20" s="1">
        <v>43454</v>
      </c>
      <c r="AI20" s="4" t="s">
        <v>682</v>
      </c>
      <c r="AJ20" s="4" t="s">
        <v>480</v>
      </c>
      <c r="AK20" s="1">
        <v>43647</v>
      </c>
      <c r="AL20" s="32">
        <v>3.4</v>
      </c>
      <c r="AM20" s="32">
        <v>4.2000000000000003E-2</v>
      </c>
      <c r="AN20" s="4" t="s">
        <v>328</v>
      </c>
      <c r="AO20" s="1">
        <v>42886</v>
      </c>
      <c r="AP20" s="4" t="s">
        <v>583</v>
      </c>
      <c r="AQ20" s="4" t="s">
        <v>480</v>
      </c>
      <c r="AR20" s="4" t="s">
        <v>379</v>
      </c>
      <c r="AS20" s="4" t="s">
        <v>380</v>
      </c>
      <c r="AT20" s="4" t="s">
        <v>344</v>
      </c>
      <c r="AU20" s="6">
        <v>1561.45</v>
      </c>
      <c r="AV20" s="4" t="s">
        <v>330</v>
      </c>
      <c r="AW20" s="4">
        <v>5503249258</v>
      </c>
      <c r="AX20" s="4" t="s">
        <v>1035</v>
      </c>
      <c r="AY20" s="4" t="s">
        <v>328</v>
      </c>
      <c r="AZ20" s="1"/>
      <c r="BA20" s="4"/>
      <c r="BB20" s="1">
        <v>43454</v>
      </c>
      <c r="BC20" s="4" t="s">
        <v>1036</v>
      </c>
      <c r="BD20" s="4" t="s">
        <v>480</v>
      </c>
      <c r="BE20" s="1">
        <v>43647</v>
      </c>
      <c r="BF20" s="32">
        <v>0</v>
      </c>
      <c r="BG20" s="32">
        <v>0</v>
      </c>
      <c r="BH20" s="4" t="s">
        <v>328</v>
      </c>
      <c r="BI20" s="1"/>
      <c r="BJ20" s="4"/>
      <c r="BK20" s="4" t="s">
        <v>480</v>
      </c>
      <c r="BL20" s="4" t="s">
        <v>379</v>
      </c>
      <c r="BM20" s="4" t="s">
        <v>380</v>
      </c>
      <c r="BN20" s="4" t="s">
        <v>343</v>
      </c>
      <c r="BO20" s="6">
        <v>17.079999999999998</v>
      </c>
      <c r="BP20" s="4" t="s">
        <v>330</v>
      </c>
      <c r="BQ20" s="4">
        <v>5504097128</v>
      </c>
      <c r="BR20" s="4" t="s">
        <v>1037</v>
      </c>
      <c r="BS20" s="4" t="s">
        <v>328</v>
      </c>
      <c r="BT20" s="1"/>
      <c r="BU20" s="4"/>
      <c r="BV20" s="1">
        <v>43452</v>
      </c>
      <c r="BW20" s="4" t="s">
        <v>1038</v>
      </c>
      <c r="BX20" s="4" t="s">
        <v>480</v>
      </c>
      <c r="BY20" s="1">
        <v>43647</v>
      </c>
      <c r="BZ20" s="32">
        <v>5.0999999999999996</v>
      </c>
      <c r="CA20" s="32">
        <v>4.2000000000000003E-2</v>
      </c>
      <c r="CB20" s="4" t="s">
        <v>328</v>
      </c>
      <c r="CC20" s="1">
        <v>42886</v>
      </c>
      <c r="CD20" s="4" t="s">
        <v>583</v>
      </c>
      <c r="CE20" s="4" t="s">
        <v>480</v>
      </c>
      <c r="CF20" s="4" t="s">
        <v>379</v>
      </c>
      <c r="CG20" s="4" t="s">
        <v>380</v>
      </c>
      <c r="CH20" s="4" t="s">
        <v>343</v>
      </c>
      <c r="CI20" s="6">
        <v>91.53</v>
      </c>
      <c r="CJ20" s="4" t="s">
        <v>330</v>
      </c>
      <c r="CK20" s="4">
        <v>5504037369</v>
      </c>
      <c r="CL20" s="4" t="s">
        <v>1039</v>
      </c>
      <c r="CM20" s="4" t="s">
        <v>328</v>
      </c>
      <c r="CN20" s="1"/>
      <c r="CO20" s="4"/>
      <c r="CP20" s="1">
        <v>43453</v>
      </c>
      <c r="CQ20" s="4" t="s">
        <v>1040</v>
      </c>
      <c r="CR20" s="4" t="s">
        <v>480</v>
      </c>
      <c r="CS20" s="1">
        <v>43282</v>
      </c>
      <c r="CT20" s="32">
        <v>6.94</v>
      </c>
      <c r="CU20" s="32">
        <v>0</v>
      </c>
      <c r="CV20" s="4" t="s">
        <v>328</v>
      </c>
      <c r="CW20" s="1">
        <v>42003</v>
      </c>
      <c r="CX20" s="4" t="s">
        <v>482</v>
      </c>
      <c r="CY20" s="4" t="s">
        <v>480</v>
      </c>
      <c r="CZ20" s="4" t="s">
        <v>379</v>
      </c>
      <c r="DA20" s="4" t="s">
        <v>380</v>
      </c>
      <c r="DB20" s="4" t="s">
        <v>343</v>
      </c>
      <c r="DC20" s="6">
        <v>19.940000000000001</v>
      </c>
      <c r="DD20" s="4" t="s">
        <v>330</v>
      </c>
      <c r="DE20" s="4">
        <v>5504097128</v>
      </c>
      <c r="DF20" s="4" t="s">
        <v>1037</v>
      </c>
      <c r="DG20" s="4" t="s">
        <v>328</v>
      </c>
      <c r="DH20" s="1"/>
      <c r="DI20" s="4"/>
      <c r="DJ20" s="1">
        <v>43452</v>
      </c>
      <c r="DK20" s="4" t="s">
        <v>1041</v>
      </c>
      <c r="DL20" s="4" t="s">
        <v>480</v>
      </c>
      <c r="DM20" s="1">
        <v>43647</v>
      </c>
      <c r="DN20" s="32">
        <v>8.5</v>
      </c>
      <c r="DO20" s="32">
        <v>0</v>
      </c>
      <c r="DP20" s="4" t="s">
        <v>328</v>
      </c>
      <c r="DQ20" s="1">
        <v>41893</v>
      </c>
      <c r="DR20" s="4" t="s">
        <v>481</v>
      </c>
      <c r="DS20" s="4" t="s">
        <v>480</v>
      </c>
    </row>
    <row r="21" spans="1:123" ht="15" customHeight="1" x14ac:dyDescent="0.25">
      <c r="A21" s="26">
        <v>18</v>
      </c>
      <c r="B21" s="27" t="s">
        <v>721</v>
      </c>
      <c r="C21" s="27" t="s">
        <v>722</v>
      </c>
      <c r="D21" s="4" t="s">
        <v>379</v>
      </c>
      <c r="E21" s="4" t="s">
        <v>380</v>
      </c>
      <c r="F21" s="4" t="s">
        <v>347</v>
      </c>
      <c r="G21" s="6">
        <v>4.0599999999999996</v>
      </c>
      <c r="H21" s="4" t="s">
        <v>330</v>
      </c>
      <c r="I21" s="4">
        <v>5503248039</v>
      </c>
      <c r="J21" s="4" t="s">
        <v>381</v>
      </c>
      <c r="K21" s="4" t="s">
        <v>328</v>
      </c>
      <c r="L21" s="1"/>
      <c r="M21" s="4"/>
      <c r="N21" s="1">
        <v>43453</v>
      </c>
      <c r="O21" s="4" t="s">
        <v>1034</v>
      </c>
      <c r="P21" s="4" t="s">
        <v>480</v>
      </c>
      <c r="Q21" s="1">
        <v>43647</v>
      </c>
      <c r="R21" s="32">
        <v>0</v>
      </c>
      <c r="S21" s="32">
        <v>1.0389999999999999</v>
      </c>
      <c r="T21" s="4" t="s">
        <v>328</v>
      </c>
      <c r="U21" s="1">
        <v>42886</v>
      </c>
      <c r="V21" s="4" t="s">
        <v>584</v>
      </c>
      <c r="W21" s="4" t="s">
        <v>480</v>
      </c>
      <c r="X21" s="4" t="s">
        <v>379</v>
      </c>
      <c r="Y21" s="4" t="s">
        <v>380</v>
      </c>
      <c r="Z21" s="4" t="s">
        <v>343</v>
      </c>
      <c r="AA21" s="6">
        <v>102.34</v>
      </c>
      <c r="AB21" s="4" t="s">
        <v>330</v>
      </c>
      <c r="AC21" s="4">
        <v>5503249258</v>
      </c>
      <c r="AD21" s="4" t="s">
        <v>1035</v>
      </c>
      <c r="AE21" s="4" t="s">
        <v>328</v>
      </c>
      <c r="AF21" s="1"/>
      <c r="AG21" s="4"/>
      <c r="AH21" s="1">
        <v>43454</v>
      </c>
      <c r="AI21" s="4" t="s">
        <v>682</v>
      </c>
      <c r="AJ21" s="4" t="s">
        <v>480</v>
      </c>
      <c r="AK21" s="1">
        <v>43647</v>
      </c>
      <c r="AL21" s="32">
        <v>3.4</v>
      </c>
      <c r="AM21" s="32">
        <v>4.2000000000000003E-2</v>
      </c>
      <c r="AN21" s="4" t="s">
        <v>328</v>
      </c>
      <c r="AO21" s="1">
        <v>42886</v>
      </c>
      <c r="AP21" s="4" t="s">
        <v>583</v>
      </c>
      <c r="AQ21" s="4" t="s">
        <v>480</v>
      </c>
      <c r="AR21" s="4" t="s">
        <v>379</v>
      </c>
      <c r="AS21" s="4" t="s">
        <v>380</v>
      </c>
      <c r="AT21" s="4" t="s">
        <v>344</v>
      </c>
      <c r="AU21" s="6">
        <v>1561.45</v>
      </c>
      <c r="AV21" s="4" t="s">
        <v>330</v>
      </c>
      <c r="AW21" s="4">
        <v>5503249258</v>
      </c>
      <c r="AX21" s="4" t="s">
        <v>1035</v>
      </c>
      <c r="AY21" s="4" t="s">
        <v>328</v>
      </c>
      <c r="AZ21" s="1"/>
      <c r="BA21" s="4"/>
      <c r="BB21" s="1">
        <v>43454</v>
      </c>
      <c r="BC21" s="4" t="s">
        <v>1036</v>
      </c>
      <c r="BD21" s="4" t="s">
        <v>480</v>
      </c>
      <c r="BE21" s="1">
        <v>43647</v>
      </c>
      <c r="BF21" s="32">
        <v>0</v>
      </c>
      <c r="BG21" s="32">
        <v>0</v>
      </c>
      <c r="BH21" s="4" t="s">
        <v>328</v>
      </c>
      <c r="BI21" s="1"/>
      <c r="BJ21" s="4"/>
      <c r="BK21" s="4" t="s">
        <v>480</v>
      </c>
      <c r="BL21" s="4" t="s">
        <v>379</v>
      </c>
      <c r="BM21" s="4" t="s">
        <v>380</v>
      </c>
      <c r="BN21" s="4" t="s">
        <v>343</v>
      </c>
      <c r="BO21" s="6">
        <v>17.079999999999998</v>
      </c>
      <c r="BP21" s="4" t="s">
        <v>330</v>
      </c>
      <c r="BQ21" s="4">
        <v>5504097128</v>
      </c>
      <c r="BR21" s="4" t="s">
        <v>1037</v>
      </c>
      <c r="BS21" s="4" t="s">
        <v>328</v>
      </c>
      <c r="BT21" s="1"/>
      <c r="BU21" s="4"/>
      <c r="BV21" s="1">
        <v>43452</v>
      </c>
      <c r="BW21" s="4" t="s">
        <v>1038</v>
      </c>
      <c r="BX21" s="4" t="s">
        <v>480</v>
      </c>
      <c r="BY21" s="1">
        <v>43647</v>
      </c>
      <c r="BZ21" s="32">
        <v>5.0999999999999996</v>
      </c>
      <c r="CA21" s="32">
        <v>4.2000000000000003E-2</v>
      </c>
      <c r="CB21" s="4" t="s">
        <v>328</v>
      </c>
      <c r="CC21" s="1">
        <v>42886</v>
      </c>
      <c r="CD21" s="4" t="s">
        <v>583</v>
      </c>
      <c r="CE21" s="4" t="s">
        <v>480</v>
      </c>
      <c r="CF21" s="4" t="s">
        <v>379</v>
      </c>
      <c r="CG21" s="4" t="s">
        <v>380</v>
      </c>
      <c r="CH21" s="4" t="s">
        <v>343</v>
      </c>
      <c r="CI21" s="6">
        <v>91.53</v>
      </c>
      <c r="CJ21" s="4" t="s">
        <v>330</v>
      </c>
      <c r="CK21" s="4">
        <v>5504037369</v>
      </c>
      <c r="CL21" s="4" t="s">
        <v>1039</v>
      </c>
      <c r="CM21" s="4" t="s">
        <v>328</v>
      </c>
      <c r="CN21" s="1"/>
      <c r="CO21" s="4"/>
      <c r="CP21" s="1">
        <v>43453</v>
      </c>
      <c r="CQ21" s="4" t="s">
        <v>1040</v>
      </c>
      <c r="CR21" s="4" t="s">
        <v>480</v>
      </c>
      <c r="CS21" s="1">
        <v>43282</v>
      </c>
      <c r="CT21" s="32">
        <v>6.94</v>
      </c>
      <c r="CU21" s="32">
        <v>0</v>
      </c>
      <c r="CV21" s="4" t="s">
        <v>328</v>
      </c>
      <c r="CW21" s="1">
        <v>42003</v>
      </c>
      <c r="CX21" s="4" t="s">
        <v>482</v>
      </c>
      <c r="CY21" s="4" t="s">
        <v>480</v>
      </c>
      <c r="CZ21" s="4" t="s">
        <v>379</v>
      </c>
      <c r="DA21" s="4" t="s">
        <v>380</v>
      </c>
      <c r="DB21" s="4" t="s">
        <v>343</v>
      </c>
      <c r="DC21" s="6">
        <v>19.940000000000001</v>
      </c>
      <c r="DD21" s="4" t="s">
        <v>330</v>
      </c>
      <c r="DE21" s="4">
        <v>5504097128</v>
      </c>
      <c r="DF21" s="4" t="s">
        <v>1037</v>
      </c>
      <c r="DG21" s="4" t="s">
        <v>328</v>
      </c>
      <c r="DH21" s="1"/>
      <c r="DI21" s="4"/>
      <c r="DJ21" s="1">
        <v>43452</v>
      </c>
      <c r="DK21" s="4" t="s">
        <v>1041</v>
      </c>
      <c r="DL21" s="4" t="s">
        <v>480</v>
      </c>
      <c r="DM21" s="1">
        <v>43647</v>
      </c>
      <c r="DN21" s="32">
        <v>8.5</v>
      </c>
      <c r="DO21" s="32">
        <v>0</v>
      </c>
      <c r="DP21" s="4" t="s">
        <v>328</v>
      </c>
      <c r="DQ21" s="1">
        <v>41893</v>
      </c>
      <c r="DR21" s="4" t="s">
        <v>481</v>
      </c>
      <c r="DS21" s="4" t="s">
        <v>480</v>
      </c>
    </row>
    <row r="22" spans="1:123" ht="15" customHeight="1" x14ac:dyDescent="0.25">
      <c r="A22" s="26">
        <v>19</v>
      </c>
      <c r="B22" s="27" t="s">
        <v>726</v>
      </c>
      <c r="C22" s="27" t="s">
        <v>727</v>
      </c>
      <c r="D22" s="4" t="s">
        <v>379</v>
      </c>
      <c r="E22" s="4" t="s">
        <v>380</v>
      </c>
      <c r="F22" s="4" t="s">
        <v>347</v>
      </c>
      <c r="G22" s="6">
        <v>4.0599999999999996</v>
      </c>
      <c r="H22" s="4" t="s">
        <v>330</v>
      </c>
      <c r="I22" s="4">
        <v>5503248039</v>
      </c>
      <c r="J22" s="4" t="s">
        <v>381</v>
      </c>
      <c r="K22" s="4" t="s">
        <v>328</v>
      </c>
      <c r="L22" s="1"/>
      <c r="M22" s="4"/>
      <c r="N22" s="1">
        <v>43453</v>
      </c>
      <c r="O22" s="4" t="s">
        <v>1034</v>
      </c>
      <c r="P22" s="4" t="s">
        <v>480</v>
      </c>
      <c r="Q22" s="1">
        <v>43647</v>
      </c>
      <c r="R22" s="32">
        <v>0</v>
      </c>
      <c r="S22" s="32">
        <v>1.9430000000000001</v>
      </c>
      <c r="T22" s="4" t="s">
        <v>328</v>
      </c>
      <c r="U22" s="1">
        <v>42886</v>
      </c>
      <c r="V22" s="4" t="s">
        <v>584</v>
      </c>
      <c r="W22" s="4" t="s">
        <v>480</v>
      </c>
      <c r="X22" s="4" t="s">
        <v>379</v>
      </c>
      <c r="Y22" s="4" t="s">
        <v>380</v>
      </c>
      <c r="Z22" s="4" t="s">
        <v>343</v>
      </c>
      <c r="AA22" s="6">
        <v>102.34</v>
      </c>
      <c r="AB22" s="4" t="s">
        <v>330</v>
      </c>
      <c r="AC22" s="4">
        <v>5503249258</v>
      </c>
      <c r="AD22" s="4" t="s">
        <v>1035</v>
      </c>
      <c r="AE22" s="4" t="s">
        <v>328</v>
      </c>
      <c r="AF22" s="1"/>
      <c r="AG22" s="4"/>
      <c r="AH22" s="1">
        <v>43454</v>
      </c>
      <c r="AI22" s="4" t="s">
        <v>682</v>
      </c>
      <c r="AJ22" s="4" t="s">
        <v>480</v>
      </c>
      <c r="AK22" s="1">
        <v>43647</v>
      </c>
      <c r="AL22" s="32">
        <v>2.6</v>
      </c>
      <c r="AM22" s="32">
        <v>2.5999999999999999E-2</v>
      </c>
      <c r="AN22" s="4" t="s">
        <v>328</v>
      </c>
      <c r="AO22" s="1">
        <v>42886</v>
      </c>
      <c r="AP22" s="4" t="s">
        <v>583</v>
      </c>
      <c r="AQ22" s="4" t="s">
        <v>480</v>
      </c>
      <c r="AR22" s="4" t="s">
        <v>379</v>
      </c>
      <c r="AS22" s="4" t="s">
        <v>380</v>
      </c>
      <c r="AT22" s="4" t="s">
        <v>344</v>
      </c>
      <c r="AU22" s="6">
        <v>1561.45</v>
      </c>
      <c r="AV22" s="4" t="s">
        <v>330</v>
      </c>
      <c r="AW22" s="4">
        <v>5503249258</v>
      </c>
      <c r="AX22" s="4" t="s">
        <v>1035</v>
      </c>
      <c r="AY22" s="4" t="s">
        <v>328</v>
      </c>
      <c r="AZ22" s="1"/>
      <c r="BA22" s="4"/>
      <c r="BB22" s="1">
        <v>43454</v>
      </c>
      <c r="BC22" s="4" t="s">
        <v>1036</v>
      </c>
      <c r="BD22" s="4" t="s">
        <v>480</v>
      </c>
      <c r="BE22" s="1">
        <v>43647</v>
      </c>
      <c r="BF22" s="32">
        <v>0</v>
      </c>
      <c r="BG22" s="32">
        <v>0</v>
      </c>
      <c r="BH22" s="4" t="s">
        <v>328</v>
      </c>
      <c r="BI22" s="1"/>
      <c r="BJ22" s="4"/>
      <c r="BK22" s="4" t="s">
        <v>480</v>
      </c>
      <c r="BL22" s="4" t="s">
        <v>379</v>
      </c>
      <c r="BM22" s="4" t="s">
        <v>380</v>
      </c>
      <c r="BN22" s="4" t="s">
        <v>343</v>
      </c>
      <c r="BO22" s="6">
        <v>17.079999999999998</v>
      </c>
      <c r="BP22" s="4" t="s">
        <v>330</v>
      </c>
      <c r="BQ22" s="4">
        <v>5504097128</v>
      </c>
      <c r="BR22" s="4" t="s">
        <v>1037</v>
      </c>
      <c r="BS22" s="4" t="s">
        <v>328</v>
      </c>
      <c r="BT22" s="1"/>
      <c r="BU22" s="4"/>
      <c r="BV22" s="1">
        <v>43452</v>
      </c>
      <c r="BW22" s="4" t="s">
        <v>1038</v>
      </c>
      <c r="BX22" s="4" t="s">
        <v>480</v>
      </c>
      <c r="BY22" s="1">
        <v>43647</v>
      </c>
      <c r="BZ22" s="32">
        <v>5</v>
      </c>
      <c r="CA22" s="32">
        <v>2.5999999999999999E-2</v>
      </c>
      <c r="CB22" s="4" t="s">
        <v>328</v>
      </c>
      <c r="CC22" s="1">
        <v>42886</v>
      </c>
      <c r="CD22" s="4" t="s">
        <v>583</v>
      </c>
      <c r="CE22" s="4" t="s">
        <v>480</v>
      </c>
      <c r="CF22" s="4" t="s">
        <v>379</v>
      </c>
      <c r="CG22" s="4" t="s">
        <v>380</v>
      </c>
      <c r="CH22" s="4" t="s">
        <v>343</v>
      </c>
      <c r="CI22" s="6">
        <v>91.53</v>
      </c>
      <c r="CJ22" s="4" t="s">
        <v>330</v>
      </c>
      <c r="CK22" s="4">
        <v>5504037369</v>
      </c>
      <c r="CL22" s="4" t="s">
        <v>1039</v>
      </c>
      <c r="CM22" s="4" t="s">
        <v>328</v>
      </c>
      <c r="CN22" s="1"/>
      <c r="CO22" s="4"/>
      <c r="CP22" s="1">
        <v>43453</v>
      </c>
      <c r="CQ22" s="4" t="s">
        <v>1040</v>
      </c>
      <c r="CR22" s="4" t="s">
        <v>480</v>
      </c>
      <c r="CS22" s="1">
        <v>43282</v>
      </c>
      <c r="CT22" s="32">
        <v>6.94</v>
      </c>
      <c r="CU22" s="32">
        <v>0</v>
      </c>
      <c r="CV22" s="4" t="s">
        <v>328</v>
      </c>
      <c r="CW22" s="1">
        <v>42003</v>
      </c>
      <c r="CX22" s="4" t="s">
        <v>482</v>
      </c>
      <c r="CY22" s="4" t="s">
        <v>480</v>
      </c>
      <c r="CZ22" s="4" t="s">
        <v>379</v>
      </c>
      <c r="DA22" s="4" t="s">
        <v>380</v>
      </c>
      <c r="DB22" s="4" t="s">
        <v>343</v>
      </c>
      <c r="DC22" s="6">
        <v>19.940000000000001</v>
      </c>
      <c r="DD22" s="4" t="s">
        <v>330</v>
      </c>
      <c r="DE22" s="4">
        <v>5504097128</v>
      </c>
      <c r="DF22" s="4" t="s">
        <v>1037</v>
      </c>
      <c r="DG22" s="4" t="s">
        <v>328</v>
      </c>
      <c r="DH22" s="1"/>
      <c r="DI22" s="4"/>
      <c r="DJ22" s="1">
        <v>43452</v>
      </c>
      <c r="DK22" s="4" t="s">
        <v>1041</v>
      </c>
      <c r="DL22" s="4" t="s">
        <v>480</v>
      </c>
      <c r="DM22" s="1">
        <v>43647</v>
      </c>
      <c r="DN22" s="32">
        <v>7.6</v>
      </c>
      <c r="DO22" s="32">
        <v>0</v>
      </c>
      <c r="DP22" s="4" t="s">
        <v>328</v>
      </c>
      <c r="DQ22" s="1">
        <v>41893</v>
      </c>
      <c r="DR22" s="4" t="s">
        <v>481</v>
      </c>
      <c r="DS22" s="4" t="s">
        <v>480</v>
      </c>
    </row>
    <row r="23" spans="1:123" ht="15" customHeight="1" x14ac:dyDescent="0.25">
      <c r="A23" s="26">
        <v>20</v>
      </c>
      <c r="B23" s="27" t="s">
        <v>731</v>
      </c>
      <c r="C23" s="27" t="s">
        <v>732</v>
      </c>
      <c r="D23" s="4" t="s">
        <v>379</v>
      </c>
      <c r="E23" s="4" t="s">
        <v>380</v>
      </c>
      <c r="F23" s="4" t="s">
        <v>347</v>
      </c>
      <c r="G23" s="6">
        <v>4.0599999999999996</v>
      </c>
      <c r="H23" s="4" t="s">
        <v>330</v>
      </c>
      <c r="I23" s="4">
        <v>5503248039</v>
      </c>
      <c r="J23" s="4" t="s">
        <v>381</v>
      </c>
      <c r="K23" s="4" t="s">
        <v>328</v>
      </c>
      <c r="L23" s="1"/>
      <c r="M23" s="4"/>
      <c r="N23" s="1">
        <v>43453</v>
      </c>
      <c r="O23" s="4" t="s">
        <v>1034</v>
      </c>
      <c r="P23" s="4" t="s">
        <v>480</v>
      </c>
      <c r="Q23" s="1">
        <v>43647</v>
      </c>
      <c r="R23" s="32">
        <v>0</v>
      </c>
      <c r="S23" s="32">
        <v>1.9430000000000001</v>
      </c>
      <c r="T23" s="4" t="s">
        <v>328</v>
      </c>
      <c r="U23" s="1">
        <v>42886</v>
      </c>
      <c r="V23" s="4" t="s">
        <v>584</v>
      </c>
      <c r="W23" s="4" t="s">
        <v>480</v>
      </c>
      <c r="X23" s="4" t="s">
        <v>379</v>
      </c>
      <c r="Y23" s="4" t="s">
        <v>380</v>
      </c>
      <c r="Z23" s="4" t="s">
        <v>343</v>
      </c>
      <c r="AA23" s="6">
        <v>102.34</v>
      </c>
      <c r="AB23" s="4" t="s">
        <v>330</v>
      </c>
      <c r="AC23" s="4">
        <v>5503249258</v>
      </c>
      <c r="AD23" s="4" t="s">
        <v>1035</v>
      </c>
      <c r="AE23" s="4" t="s">
        <v>328</v>
      </c>
      <c r="AF23" s="1"/>
      <c r="AG23" s="4"/>
      <c r="AH23" s="1">
        <v>43454</v>
      </c>
      <c r="AI23" s="4" t="s">
        <v>682</v>
      </c>
      <c r="AJ23" s="4" t="s">
        <v>480</v>
      </c>
      <c r="AK23" s="1">
        <v>43647</v>
      </c>
      <c r="AL23" s="32">
        <v>2.6</v>
      </c>
      <c r="AM23" s="32">
        <v>2.5999999999999999E-2</v>
      </c>
      <c r="AN23" s="4" t="s">
        <v>328</v>
      </c>
      <c r="AO23" s="1">
        <v>42886</v>
      </c>
      <c r="AP23" s="4" t="s">
        <v>583</v>
      </c>
      <c r="AQ23" s="4" t="s">
        <v>480</v>
      </c>
      <c r="AR23" s="4" t="s">
        <v>379</v>
      </c>
      <c r="AS23" s="4" t="s">
        <v>380</v>
      </c>
      <c r="AT23" s="4" t="s">
        <v>344</v>
      </c>
      <c r="AU23" s="6">
        <v>1561.45</v>
      </c>
      <c r="AV23" s="4" t="s">
        <v>330</v>
      </c>
      <c r="AW23" s="4">
        <v>5503249258</v>
      </c>
      <c r="AX23" s="4" t="s">
        <v>1035</v>
      </c>
      <c r="AY23" s="4" t="s">
        <v>328</v>
      </c>
      <c r="AZ23" s="1"/>
      <c r="BA23" s="4"/>
      <c r="BB23" s="1">
        <v>43454</v>
      </c>
      <c r="BC23" s="4" t="s">
        <v>1036</v>
      </c>
      <c r="BD23" s="4" t="s">
        <v>480</v>
      </c>
      <c r="BE23" s="1">
        <v>43647</v>
      </c>
      <c r="BF23" s="32">
        <v>0</v>
      </c>
      <c r="BG23" s="32">
        <v>0</v>
      </c>
      <c r="BH23" s="4" t="s">
        <v>328</v>
      </c>
      <c r="BI23" s="1"/>
      <c r="BJ23" s="4"/>
      <c r="BK23" s="4" t="s">
        <v>480</v>
      </c>
      <c r="BL23" s="4" t="s">
        <v>379</v>
      </c>
      <c r="BM23" s="4" t="s">
        <v>380</v>
      </c>
      <c r="BN23" s="4" t="s">
        <v>343</v>
      </c>
      <c r="BO23" s="6">
        <v>17.079999999999998</v>
      </c>
      <c r="BP23" s="4" t="s">
        <v>330</v>
      </c>
      <c r="BQ23" s="4">
        <v>5504097128</v>
      </c>
      <c r="BR23" s="4" t="s">
        <v>1037</v>
      </c>
      <c r="BS23" s="4" t="s">
        <v>328</v>
      </c>
      <c r="BT23" s="1"/>
      <c r="BU23" s="4"/>
      <c r="BV23" s="1">
        <v>43452</v>
      </c>
      <c r="BW23" s="4" t="s">
        <v>1038</v>
      </c>
      <c r="BX23" s="4" t="s">
        <v>480</v>
      </c>
      <c r="BY23" s="1">
        <v>43647</v>
      </c>
      <c r="BZ23" s="32">
        <v>5</v>
      </c>
      <c r="CA23" s="32">
        <v>2.5999999999999999E-2</v>
      </c>
      <c r="CB23" s="4" t="s">
        <v>328</v>
      </c>
      <c r="CC23" s="1">
        <v>42886</v>
      </c>
      <c r="CD23" s="4" t="s">
        <v>583</v>
      </c>
      <c r="CE23" s="4" t="s">
        <v>480</v>
      </c>
      <c r="CF23" s="4" t="s">
        <v>379</v>
      </c>
      <c r="CG23" s="4" t="s">
        <v>380</v>
      </c>
      <c r="CH23" s="4" t="s">
        <v>343</v>
      </c>
      <c r="CI23" s="6">
        <v>91.53</v>
      </c>
      <c r="CJ23" s="4" t="s">
        <v>330</v>
      </c>
      <c r="CK23" s="4">
        <v>5504037369</v>
      </c>
      <c r="CL23" s="4" t="s">
        <v>1039</v>
      </c>
      <c r="CM23" s="4" t="s">
        <v>328</v>
      </c>
      <c r="CN23" s="1"/>
      <c r="CO23" s="4"/>
      <c r="CP23" s="1">
        <v>43453</v>
      </c>
      <c r="CQ23" s="4" t="s">
        <v>1040</v>
      </c>
      <c r="CR23" s="4" t="s">
        <v>480</v>
      </c>
      <c r="CS23" s="1">
        <v>43282</v>
      </c>
      <c r="CT23" s="32">
        <v>6.94</v>
      </c>
      <c r="CU23" s="32">
        <v>0</v>
      </c>
      <c r="CV23" s="4" t="s">
        <v>328</v>
      </c>
      <c r="CW23" s="1">
        <v>42003</v>
      </c>
      <c r="CX23" s="4" t="s">
        <v>482</v>
      </c>
      <c r="CY23" s="4" t="s">
        <v>480</v>
      </c>
      <c r="CZ23" s="4" t="s">
        <v>379</v>
      </c>
      <c r="DA23" s="4" t="s">
        <v>380</v>
      </c>
      <c r="DB23" s="4" t="s">
        <v>343</v>
      </c>
      <c r="DC23" s="6">
        <v>19.940000000000001</v>
      </c>
      <c r="DD23" s="4" t="s">
        <v>330</v>
      </c>
      <c r="DE23" s="4">
        <v>5504097128</v>
      </c>
      <c r="DF23" s="4" t="s">
        <v>1037</v>
      </c>
      <c r="DG23" s="4" t="s">
        <v>328</v>
      </c>
      <c r="DH23" s="1"/>
      <c r="DI23" s="4"/>
      <c r="DJ23" s="1">
        <v>43452</v>
      </c>
      <c r="DK23" s="4" t="s">
        <v>1041</v>
      </c>
      <c r="DL23" s="4" t="s">
        <v>480</v>
      </c>
      <c r="DM23" s="1">
        <v>43647</v>
      </c>
      <c r="DN23" s="32">
        <v>7.6</v>
      </c>
      <c r="DO23" s="32">
        <v>0</v>
      </c>
      <c r="DP23" s="4" t="s">
        <v>328</v>
      </c>
      <c r="DQ23" s="1">
        <v>41893</v>
      </c>
      <c r="DR23" s="4" t="s">
        <v>481</v>
      </c>
      <c r="DS23" s="4" t="s">
        <v>480</v>
      </c>
    </row>
    <row r="24" spans="1:123" ht="15" customHeight="1" x14ac:dyDescent="0.25">
      <c r="A24" s="26">
        <v>21</v>
      </c>
      <c r="B24" s="27" t="s">
        <v>736</v>
      </c>
      <c r="C24" s="27" t="s">
        <v>737</v>
      </c>
      <c r="D24" s="4" t="s">
        <v>379</v>
      </c>
      <c r="E24" s="4" t="s">
        <v>380</v>
      </c>
      <c r="F24" s="4" t="s">
        <v>347</v>
      </c>
      <c r="G24" s="6">
        <v>4.0599999999999996</v>
      </c>
      <c r="H24" s="4" t="s">
        <v>330</v>
      </c>
      <c r="I24" s="4">
        <v>5503248039</v>
      </c>
      <c r="J24" s="4" t="s">
        <v>381</v>
      </c>
      <c r="K24" s="4" t="s">
        <v>328</v>
      </c>
      <c r="L24" s="1"/>
      <c r="M24" s="4"/>
      <c r="N24" s="1">
        <v>43453</v>
      </c>
      <c r="O24" s="4" t="s">
        <v>1034</v>
      </c>
      <c r="P24" s="4" t="s">
        <v>480</v>
      </c>
      <c r="Q24" s="1">
        <v>43647</v>
      </c>
      <c r="R24" s="32">
        <v>0</v>
      </c>
      <c r="S24" s="32">
        <v>1.9430000000000001</v>
      </c>
      <c r="T24" s="4" t="s">
        <v>328</v>
      </c>
      <c r="U24" s="1">
        <v>42886</v>
      </c>
      <c r="V24" s="4" t="s">
        <v>584</v>
      </c>
      <c r="W24" s="4" t="s">
        <v>480</v>
      </c>
      <c r="X24" s="4" t="s">
        <v>379</v>
      </c>
      <c r="Y24" s="4" t="s">
        <v>380</v>
      </c>
      <c r="Z24" s="4" t="s">
        <v>343</v>
      </c>
      <c r="AA24" s="6">
        <v>102.34</v>
      </c>
      <c r="AB24" s="4" t="s">
        <v>330</v>
      </c>
      <c r="AC24" s="4">
        <v>5503249258</v>
      </c>
      <c r="AD24" s="4" t="s">
        <v>1035</v>
      </c>
      <c r="AE24" s="4" t="s">
        <v>328</v>
      </c>
      <c r="AF24" s="1"/>
      <c r="AG24" s="4"/>
      <c r="AH24" s="1">
        <v>43454</v>
      </c>
      <c r="AI24" s="4" t="s">
        <v>682</v>
      </c>
      <c r="AJ24" s="4" t="s">
        <v>480</v>
      </c>
      <c r="AK24" s="1">
        <v>43647</v>
      </c>
      <c r="AL24" s="32">
        <v>2.6</v>
      </c>
      <c r="AM24" s="32">
        <v>2.5999999999999999E-2</v>
      </c>
      <c r="AN24" s="4" t="s">
        <v>328</v>
      </c>
      <c r="AO24" s="1">
        <v>42886</v>
      </c>
      <c r="AP24" s="4" t="s">
        <v>583</v>
      </c>
      <c r="AQ24" s="4" t="s">
        <v>480</v>
      </c>
      <c r="AR24" s="4" t="s">
        <v>379</v>
      </c>
      <c r="AS24" s="4" t="s">
        <v>380</v>
      </c>
      <c r="AT24" s="4" t="s">
        <v>344</v>
      </c>
      <c r="AU24" s="6">
        <v>1561.45</v>
      </c>
      <c r="AV24" s="4" t="s">
        <v>330</v>
      </c>
      <c r="AW24" s="4">
        <v>5503249258</v>
      </c>
      <c r="AX24" s="4" t="s">
        <v>1035</v>
      </c>
      <c r="AY24" s="4" t="s">
        <v>328</v>
      </c>
      <c r="AZ24" s="1"/>
      <c r="BA24" s="4"/>
      <c r="BB24" s="1">
        <v>43454</v>
      </c>
      <c r="BC24" s="4" t="s">
        <v>1036</v>
      </c>
      <c r="BD24" s="4" t="s">
        <v>480</v>
      </c>
      <c r="BE24" s="1">
        <v>43647</v>
      </c>
      <c r="BF24" s="32">
        <v>0</v>
      </c>
      <c r="BG24" s="32">
        <v>0</v>
      </c>
      <c r="BH24" s="4" t="s">
        <v>328</v>
      </c>
      <c r="BI24" s="1"/>
      <c r="BJ24" s="4"/>
      <c r="BK24" s="4" t="s">
        <v>480</v>
      </c>
      <c r="BL24" s="4" t="s">
        <v>379</v>
      </c>
      <c r="BM24" s="4" t="s">
        <v>380</v>
      </c>
      <c r="BN24" s="4" t="s">
        <v>343</v>
      </c>
      <c r="BO24" s="6">
        <v>17.079999999999998</v>
      </c>
      <c r="BP24" s="4" t="s">
        <v>330</v>
      </c>
      <c r="BQ24" s="4">
        <v>5504097128</v>
      </c>
      <c r="BR24" s="4" t="s">
        <v>1037</v>
      </c>
      <c r="BS24" s="4" t="s">
        <v>328</v>
      </c>
      <c r="BT24" s="1"/>
      <c r="BU24" s="4"/>
      <c r="BV24" s="1">
        <v>43452</v>
      </c>
      <c r="BW24" s="4" t="s">
        <v>1038</v>
      </c>
      <c r="BX24" s="4" t="s">
        <v>480</v>
      </c>
      <c r="BY24" s="1">
        <v>43647</v>
      </c>
      <c r="BZ24" s="32">
        <v>5</v>
      </c>
      <c r="CA24" s="32">
        <v>2.5999999999999999E-2</v>
      </c>
      <c r="CB24" s="4" t="s">
        <v>328</v>
      </c>
      <c r="CC24" s="1">
        <v>42886</v>
      </c>
      <c r="CD24" s="4" t="s">
        <v>583</v>
      </c>
      <c r="CE24" s="4" t="s">
        <v>480</v>
      </c>
      <c r="CF24" s="4" t="s">
        <v>379</v>
      </c>
      <c r="CG24" s="4" t="s">
        <v>380</v>
      </c>
      <c r="CH24" s="4" t="s">
        <v>343</v>
      </c>
      <c r="CI24" s="6">
        <v>91.53</v>
      </c>
      <c r="CJ24" s="4" t="s">
        <v>330</v>
      </c>
      <c r="CK24" s="4">
        <v>5504037369</v>
      </c>
      <c r="CL24" s="4" t="s">
        <v>1039</v>
      </c>
      <c r="CM24" s="4" t="s">
        <v>328</v>
      </c>
      <c r="CN24" s="1"/>
      <c r="CO24" s="4"/>
      <c r="CP24" s="1">
        <v>43453</v>
      </c>
      <c r="CQ24" s="4" t="s">
        <v>1040</v>
      </c>
      <c r="CR24" s="4" t="s">
        <v>480</v>
      </c>
      <c r="CS24" s="1">
        <v>43282</v>
      </c>
      <c r="CT24" s="32">
        <v>6.94</v>
      </c>
      <c r="CU24" s="32">
        <v>0</v>
      </c>
      <c r="CV24" s="4" t="s">
        <v>328</v>
      </c>
      <c r="CW24" s="1">
        <v>42003</v>
      </c>
      <c r="CX24" s="4" t="s">
        <v>482</v>
      </c>
      <c r="CY24" s="4" t="s">
        <v>480</v>
      </c>
      <c r="CZ24" s="4" t="s">
        <v>379</v>
      </c>
      <c r="DA24" s="4" t="s">
        <v>380</v>
      </c>
      <c r="DB24" s="4" t="s">
        <v>343</v>
      </c>
      <c r="DC24" s="6">
        <v>19.940000000000001</v>
      </c>
      <c r="DD24" s="4" t="s">
        <v>330</v>
      </c>
      <c r="DE24" s="4">
        <v>5504097128</v>
      </c>
      <c r="DF24" s="4" t="s">
        <v>1037</v>
      </c>
      <c r="DG24" s="4" t="s">
        <v>328</v>
      </c>
      <c r="DH24" s="1"/>
      <c r="DI24" s="4"/>
      <c r="DJ24" s="1">
        <v>43452</v>
      </c>
      <c r="DK24" s="4" t="s">
        <v>1041</v>
      </c>
      <c r="DL24" s="4" t="s">
        <v>480</v>
      </c>
      <c r="DM24" s="1">
        <v>43647</v>
      </c>
      <c r="DN24" s="32">
        <v>7.6</v>
      </c>
      <c r="DO24" s="32">
        <v>0</v>
      </c>
      <c r="DP24" s="4" t="s">
        <v>328</v>
      </c>
      <c r="DQ24" s="1">
        <v>41893</v>
      </c>
      <c r="DR24" s="4" t="s">
        <v>481</v>
      </c>
      <c r="DS24" s="4" t="s">
        <v>480</v>
      </c>
    </row>
    <row r="25" spans="1:123" ht="15" customHeight="1" x14ac:dyDescent="0.25">
      <c r="A25" s="26">
        <v>22</v>
      </c>
      <c r="B25" s="27" t="s">
        <v>740</v>
      </c>
      <c r="C25" s="27" t="s">
        <v>741</v>
      </c>
      <c r="D25" s="4" t="s">
        <v>379</v>
      </c>
      <c r="E25" s="4" t="s">
        <v>380</v>
      </c>
      <c r="F25" s="4" t="s">
        <v>347</v>
      </c>
      <c r="G25" s="6">
        <v>4.0599999999999996</v>
      </c>
      <c r="H25" s="4" t="s">
        <v>330</v>
      </c>
      <c r="I25" s="4">
        <v>5503248039</v>
      </c>
      <c r="J25" s="4" t="s">
        <v>381</v>
      </c>
      <c r="K25" s="4" t="s">
        <v>328</v>
      </c>
      <c r="L25" s="1"/>
      <c r="M25" s="4"/>
      <c r="N25" s="1">
        <v>43453</v>
      </c>
      <c r="O25" s="4" t="s">
        <v>1034</v>
      </c>
      <c r="P25" s="4" t="s">
        <v>480</v>
      </c>
      <c r="Q25" s="1">
        <v>43647</v>
      </c>
      <c r="R25" s="32">
        <v>0</v>
      </c>
      <c r="S25" s="32">
        <v>1.0389999999999999</v>
      </c>
      <c r="T25" s="4" t="s">
        <v>328</v>
      </c>
      <c r="U25" s="1">
        <v>42886</v>
      </c>
      <c r="V25" s="4" t="s">
        <v>584</v>
      </c>
      <c r="W25" s="4" t="s">
        <v>480</v>
      </c>
      <c r="X25" s="4" t="s">
        <v>379</v>
      </c>
      <c r="Y25" s="4" t="s">
        <v>380</v>
      </c>
      <c r="Z25" s="4" t="s">
        <v>343</v>
      </c>
      <c r="AA25" s="6">
        <v>102.34</v>
      </c>
      <c r="AB25" s="4" t="s">
        <v>330</v>
      </c>
      <c r="AC25" s="4">
        <v>5503249258</v>
      </c>
      <c r="AD25" s="4" t="s">
        <v>1035</v>
      </c>
      <c r="AE25" s="4" t="s">
        <v>328</v>
      </c>
      <c r="AF25" s="1"/>
      <c r="AG25" s="4"/>
      <c r="AH25" s="1">
        <v>43454</v>
      </c>
      <c r="AI25" s="4" t="s">
        <v>682</v>
      </c>
      <c r="AJ25" s="4" t="s">
        <v>480</v>
      </c>
      <c r="AK25" s="1">
        <v>43647</v>
      </c>
      <c r="AL25" s="32">
        <v>1.7</v>
      </c>
      <c r="AM25" s="32">
        <v>3.5000000000000003E-2</v>
      </c>
      <c r="AN25" s="4" t="s">
        <v>328</v>
      </c>
      <c r="AO25" s="1">
        <v>42886</v>
      </c>
      <c r="AP25" s="4" t="s">
        <v>583</v>
      </c>
      <c r="AQ25" s="4" t="s">
        <v>480</v>
      </c>
      <c r="AR25" s="4" t="s">
        <v>379</v>
      </c>
      <c r="AS25" s="4" t="s">
        <v>380</v>
      </c>
      <c r="AT25" s="4" t="s">
        <v>344</v>
      </c>
      <c r="AU25" s="6">
        <v>1561.45</v>
      </c>
      <c r="AV25" s="4" t="s">
        <v>330</v>
      </c>
      <c r="AW25" s="4">
        <v>5503249258</v>
      </c>
      <c r="AX25" s="4" t="s">
        <v>1035</v>
      </c>
      <c r="AY25" s="4" t="s">
        <v>328</v>
      </c>
      <c r="AZ25" s="1"/>
      <c r="BA25" s="4"/>
      <c r="BB25" s="1">
        <v>43454</v>
      </c>
      <c r="BC25" s="4" t="s">
        <v>1036</v>
      </c>
      <c r="BD25" s="4" t="s">
        <v>480</v>
      </c>
      <c r="BE25" s="1">
        <v>43647</v>
      </c>
      <c r="BF25" s="32">
        <v>0</v>
      </c>
      <c r="BG25" s="32">
        <v>0</v>
      </c>
      <c r="BH25" s="4" t="s">
        <v>328</v>
      </c>
      <c r="BI25" s="1"/>
      <c r="BJ25" s="4"/>
      <c r="BK25" s="4" t="s">
        <v>480</v>
      </c>
      <c r="BL25" s="4" t="s">
        <v>379</v>
      </c>
      <c r="BM25" s="4" t="s">
        <v>380</v>
      </c>
      <c r="BN25" s="4" t="s">
        <v>343</v>
      </c>
      <c r="BO25" s="6">
        <v>17.079999999999998</v>
      </c>
      <c r="BP25" s="4" t="s">
        <v>330</v>
      </c>
      <c r="BQ25" s="4">
        <v>5504097128</v>
      </c>
      <c r="BR25" s="4" t="s">
        <v>1037</v>
      </c>
      <c r="BS25" s="4" t="s">
        <v>328</v>
      </c>
      <c r="BT25" s="1"/>
      <c r="BU25" s="4"/>
      <c r="BV25" s="1">
        <v>43452</v>
      </c>
      <c r="BW25" s="4" t="s">
        <v>1038</v>
      </c>
      <c r="BX25" s="4" t="s">
        <v>480</v>
      </c>
      <c r="BY25" s="1">
        <v>43647</v>
      </c>
      <c r="BZ25" s="32">
        <v>2.2000000000000002</v>
      </c>
      <c r="CA25" s="32">
        <v>3.5000000000000003E-2</v>
      </c>
      <c r="CB25" s="4" t="s">
        <v>328</v>
      </c>
      <c r="CC25" s="1">
        <v>42886</v>
      </c>
      <c r="CD25" s="4" t="s">
        <v>583</v>
      </c>
      <c r="CE25" s="4" t="s">
        <v>480</v>
      </c>
      <c r="CF25" s="4" t="s">
        <v>379</v>
      </c>
      <c r="CG25" s="4" t="s">
        <v>380</v>
      </c>
      <c r="CH25" s="4" t="s">
        <v>343</v>
      </c>
      <c r="CI25" s="6">
        <v>91.53</v>
      </c>
      <c r="CJ25" s="4" t="s">
        <v>330</v>
      </c>
      <c r="CK25" s="4">
        <v>5504037369</v>
      </c>
      <c r="CL25" s="4" t="s">
        <v>1039</v>
      </c>
      <c r="CM25" s="4" t="s">
        <v>328</v>
      </c>
      <c r="CN25" s="1"/>
      <c r="CO25" s="4"/>
      <c r="CP25" s="1">
        <v>43453</v>
      </c>
      <c r="CQ25" s="4" t="s">
        <v>1040</v>
      </c>
      <c r="CR25" s="4" t="s">
        <v>480</v>
      </c>
      <c r="CS25" s="1">
        <v>43282</v>
      </c>
      <c r="CT25" s="32">
        <v>6.94</v>
      </c>
      <c r="CU25" s="32">
        <v>0</v>
      </c>
      <c r="CV25" s="4" t="s">
        <v>328</v>
      </c>
      <c r="CW25" s="1">
        <v>42003</v>
      </c>
      <c r="CX25" s="4" t="s">
        <v>482</v>
      </c>
      <c r="CY25" s="4" t="s">
        <v>480</v>
      </c>
      <c r="CZ25" s="4" t="s">
        <v>379</v>
      </c>
      <c r="DA25" s="4" t="s">
        <v>380</v>
      </c>
      <c r="DB25" s="4" t="s">
        <v>343</v>
      </c>
      <c r="DC25" s="6">
        <v>19.940000000000001</v>
      </c>
      <c r="DD25" s="4" t="s">
        <v>330</v>
      </c>
      <c r="DE25" s="4">
        <v>5504097128</v>
      </c>
      <c r="DF25" s="4" t="s">
        <v>1037</v>
      </c>
      <c r="DG25" s="4" t="s">
        <v>328</v>
      </c>
      <c r="DH25" s="1"/>
      <c r="DI25" s="4"/>
      <c r="DJ25" s="1">
        <v>43452</v>
      </c>
      <c r="DK25" s="4" t="s">
        <v>1041</v>
      </c>
      <c r="DL25" s="4" t="s">
        <v>480</v>
      </c>
      <c r="DM25" s="1">
        <v>43647</v>
      </c>
      <c r="DN25" s="32">
        <v>3.9000000000000004</v>
      </c>
      <c r="DO25" s="32">
        <v>0</v>
      </c>
      <c r="DP25" s="4" t="s">
        <v>328</v>
      </c>
      <c r="DQ25" s="1">
        <v>41893</v>
      </c>
      <c r="DR25" s="4" t="s">
        <v>481</v>
      </c>
      <c r="DS25" s="4" t="s">
        <v>480</v>
      </c>
    </row>
    <row r="26" spans="1:123" ht="15" customHeight="1" x14ac:dyDescent="0.25">
      <c r="A26" s="26">
        <v>23</v>
      </c>
      <c r="B26" s="27" t="s">
        <v>745</v>
      </c>
      <c r="C26" s="27" t="s">
        <v>746</v>
      </c>
      <c r="D26" s="4" t="s">
        <v>379</v>
      </c>
      <c r="E26" s="4" t="s">
        <v>380</v>
      </c>
      <c r="F26" s="4" t="s">
        <v>347</v>
      </c>
      <c r="G26" s="6">
        <v>4.0599999999999996</v>
      </c>
      <c r="H26" s="4" t="s">
        <v>330</v>
      </c>
      <c r="I26" s="4">
        <v>5503248039</v>
      </c>
      <c r="J26" s="4" t="s">
        <v>381</v>
      </c>
      <c r="K26" s="4" t="s">
        <v>328</v>
      </c>
      <c r="L26" s="1"/>
      <c r="M26" s="4"/>
      <c r="N26" s="1">
        <v>43453</v>
      </c>
      <c r="O26" s="4" t="s">
        <v>1034</v>
      </c>
      <c r="P26" s="4" t="s">
        <v>480</v>
      </c>
      <c r="Q26" s="1">
        <v>43647</v>
      </c>
      <c r="R26" s="32">
        <v>0</v>
      </c>
      <c r="S26" s="32">
        <v>1.0389999999999999</v>
      </c>
      <c r="T26" s="4" t="s">
        <v>328</v>
      </c>
      <c r="U26" s="1">
        <v>42886</v>
      </c>
      <c r="V26" s="4" t="s">
        <v>584</v>
      </c>
      <c r="W26" s="4" t="s">
        <v>480</v>
      </c>
      <c r="X26" s="4" t="s">
        <v>379</v>
      </c>
      <c r="Y26" s="4" t="s">
        <v>380</v>
      </c>
      <c r="Z26" s="4" t="s">
        <v>343</v>
      </c>
      <c r="AA26" s="6">
        <v>102.34</v>
      </c>
      <c r="AB26" s="4" t="s">
        <v>330</v>
      </c>
      <c r="AC26" s="4">
        <v>5503249258</v>
      </c>
      <c r="AD26" s="4" t="s">
        <v>1035</v>
      </c>
      <c r="AE26" s="4" t="s">
        <v>328</v>
      </c>
      <c r="AF26" s="1"/>
      <c r="AG26" s="4"/>
      <c r="AH26" s="1">
        <v>43454</v>
      </c>
      <c r="AI26" s="4" t="s">
        <v>682</v>
      </c>
      <c r="AJ26" s="4" t="s">
        <v>480</v>
      </c>
      <c r="AK26" s="1">
        <v>43647</v>
      </c>
      <c r="AL26" s="32">
        <v>1.7</v>
      </c>
      <c r="AM26" s="32">
        <v>3.5000000000000003E-2</v>
      </c>
      <c r="AN26" s="4" t="s">
        <v>328</v>
      </c>
      <c r="AO26" s="1">
        <v>42886</v>
      </c>
      <c r="AP26" s="4" t="s">
        <v>583</v>
      </c>
      <c r="AQ26" s="4" t="s">
        <v>480</v>
      </c>
      <c r="AR26" s="4" t="s">
        <v>379</v>
      </c>
      <c r="AS26" s="4" t="s">
        <v>380</v>
      </c>
      <c r="AT26" s="4" t="s">
        <v>344</v>
      </c>
      <c r="AU26" s="6">
        <v>1561.45</v>
      </c>
      <c r="AV26" s="4" t="s">
        <v>330</v>
      </c>
      <c r="AW26" s="4">
        <v>5503249258</v>
      </c>
      <c r="AX26" s="4" t="s">
        <v>1035</v>
      </c>
      <c r="AY26" s="4" t="s">
        <v>328</v>
      </c>
      <c r="AZ26" s="1"/>
      <c r="BA26" s="4"/>
      <c r="BB26" s="1">
        <v>43454</v>
      </c>
      <c r="BC26" s="4" t="s">
        <v>1036</v>
      </c>
      <c r="BD26" s="4" t="s">
        <v>480</v>
      </c>
      <c r="BE26" s="1">
        <v>43647</v>
      </c>
      <c r="BF26" s="32">
        <v>0</v>
      </c>
      <c r="BG26" s="32">
        <v>0</v>
      </c>
      <c r="BH26" s="4" t="s">
        <v>328</v>
      </c>
      <c r="BI26" s="1"/>
      <c r="BJ26" s="4"/>
      <c r="BK26" s="4" t="s">
        <v>480</v>
      </c>
      <c r="BL26" s="4" t="s">
        <v>379</v>
      </c>
      <c r="BM26" s="4" t="s">
        <v>380</v>
      </c>
      <c r="BN26" s="4" t="s">
        <v>343</v>
      </c>
      <c r="BO26" s="6">
        <v>17.079999999999998</v>
      </c>
      <c r="BP26" s="4" t="s">
        <v>330</v>
      </c>
      <c r="BQ26" s="4">
        <v>5504097128</v>
      </c>
      <c r="BR26" s="4" t="s">
        <v>1037</v>
      </c>
      <c r="BS26" s="4" t="s">
        <v>328</v>
      </c>
      <c r="BT26" s="1"/>
      <c r="BU26" s="4"/>
      <c r="BV26" s="1">
        <v>43452</v>
      </c>
      <c r="BW26" s="4" t="s">
        <v>1038</v>
      </c>
      <c r="BX26" s="4" t="s">
        <v>480</v>
      </c>
      <c r="BY26" s="1">
        <v>43647</v>
      </c>
      <c r="BZ26" s="32">
        <v>2.2000000000000002</v>
      </c>
      <c r="CA26" s="32">
        <v>3.5000000000000003E-2</v>
      </c>
      <c r="CB26" s="4" t="s">
        <v>328</v>
      </c>
      <c r="CC26" s="1">
        <v>42886</v>
      </c>
      <c r="CD26" s="4" t="s">
        <v>583</v>
      </c>
      <c r="CE26" s="4" t="s">
        <v>480</v>
      </c>
      <c r="CF26" s="4" t="s">
        <v>379</v>
      </c>
      <c r="CG26" s="4" t="s">
        <v>380</v>
      </c>
      <c r="CH26" s="4" t="s">
        <v>343</v>
      </c>
      <c r="CI26" s="6">
        <v>91.53</v>
      </c>
      <c r="CJ26" s="4" t="s">
        <v>330</v>
      </c>
      <c r="CK26" s="4">
        <v>5504037369</v>
      </c>
      <c r="CL26" s="4" t="s">
        <v>1039</v>
      </c>
      <c r="CM26" s="4" t="s">
        <v>328</v>
      </c>
      <c r="CN26" s="1"/>
      <c r="CO26" s="4"/>
      <c r="CP26" s="1">
        <v>43453</v>
      </c>
      <c r="CQ26" s="4" t="s">
        <v>1040</v>
      </c>
      <c r="CR26" s="4" t="s">
        <v>480</v>
      </c>
      <c r="CS26" s="1">
        <v>43282</v>
      </c>
      <c r="CT26" s="32">
        <v>6.94</v>
      </c>
      <c r="CU26" s="32">
        <v>0</v>
      </c>
      <c r="CV26" s="4" t="s">
        <v>328</v>
      </c>
      <c r="CW26" s="1">
        <v>42003</v>
      </c>
      <c r="CX26" s="4" t="s">
        <v>482</v>
      </c>
      <c r="CY26" s="4" t="s">
        <v>480</v>
      </c>
      <c r="CZ26" s="4" t="s">
        <v>379</v>
      </c>
      <c r="DA26" s="4" t="s">
        <v>380</v>
      </c>
      <c r="DB26" s="4" t="s">
        <v>343</v>
      </c>
      <c r="DC26" s="6">
        <v>19.940000000000001</v>
      </c>
      <c r="DD26" s="4" t="s">
        <v>330</v>
      </c>
      <c r="DE26" s="4">
        <v>5504097128</v>
      </c>
      <c r="DF26" s="4" t="s">
        <v>1037</v>
      </c>
      <c r="DG26" s="4" t="s">
        <v>328</v>
      </c>
      <c r="DH26" s="1"/>
      <c r="DI26" s="4"/>
      <c r="DJ26" s="1">
        <v>43452</v>
      </c>
      <c r="DK26" s="4" t="s">
        <v>1041</v>
      </c>
      <c r="DL26" s="4" t="s">
        <v>480</v>
      </c>
      <c r="DM26" s="1">
        <v>43647</v>
      </c>
      <c r="DN26" s="32">
        <v>3.9000000000000004</v>
      </c>
      <c r="DO26" s="32">
        <v>0</v>
      </c>
      <c r="DP26" s="4" t="s">
        <v>328</v>
      </c>
      <c r="DQ26" s="1">
        <v>41893</v>
      </c>
      <c r="DR26" s="4" t="s">
        <v>481</v>
      </c>
      <c r="DS26" s="4" t="s">
        <v>480</v>
      </c>
    </row>
    <row r="27" spans="1:123" ht="15" customHeight="1" x14ac:dyDescent="0.25">
      <c r="A27" s="26">
        <v>24</v>
      </c>
      <c r="B27" s="27" t="s">
        <v>750</v>
      </c>
      <c r="C27" s="27" t="s">
        <v>751</v>
      </c>
      <c r="D27" s="4" t="s">
        <v>379</v>
      </c>
      <c r="E27" s="4" t="s">
        <v>380</v>
      </c>
      <c r="F27" s="4" t="s">
        <v>347</v>
      </c>
      <c r="G27" s="6">
        <v>4.0599999999999996</v>
      </c>
      <c r="H27" s="4" t="s">
        <v>330</v>
      </c>
      <c r="I27" s="4">
        <v>5503248039</v>
      </c>
      <c r="J27" s="4" t="s">
        <v>381</v>
      </c>
      <c r="K27" s="4" t="s">
        <v>328</v>
      </c>
      <c r="L27" s="1"/>
      <c r="M27" s="4"/>
      <c r="N27" s="1">
        <v>43453</v>
      </c>
      <c r="O27" s="4" t="s">
        <v>1034</v>
      </c>
      <c r="P27" s="4" t="s">
        <v>480</v>
      </c>
      <c r="Q27" s="1">
        <v>43647</v>
      </c>
      <c r="R27" s="32">
        <v>0</v>
      </c>
      <c r="S27" s="32">
        <v>1.0389999999999999</v>
      </c>
      <c r="T27" s="4" t="s">
        <v>328</v>
      </c>
      <c r="U27" s="1">
        <v>42886</v>
      </c>
      <c r="V27" s="4" t="s">
        <v>584</v>
      </c>
      <c r="W27" s="4" t="s">
        <v>480</v>
      </c>
      <c r="X27" s="4" t="s">
        <v>379</v>
      </c>
      <c r="Y27" s="4" t="s">
        <v>380</v>
      </c>
      <c r="Z27" s="4" t="s">
        <v>343</v>
      </c>
      <c r="AA27" s="6">
        <v>102.34</v>
      </c>
      <c r="AB27" s="4" t="s">
        <v>330</v>
      </c>
      <c r="AC27" s="4">
        <v>5503249258</v>
      </c>
      <c r="AD27" s="4" t="s">
        <v>1035</v>
      </c>
      <c r="AE27" s="4" t="s">
        <v>328</v>
      </c>
      <c r="AF27" s="1"/>
      <c r="AG27" s="4"/>
      <c r="AH27" s="1">
        <v>43454</v>
      </c>
      <c r="AI27" s="4" t="s">
        <v>682</v>
      </c>
      <c r="AJ27" s="4" t="s">
        <v>480</v>
      </c>
      <c r="AK27" s="1">
        <v>43647</v>
      </c>
      <c r="AL27" s="32">
        <v>3.4</v>
      </c>
      <c r="AM27" s="32">
        <v>4.2000000000000003E-2</v>
      </c>
      <c r="AN27" s="4" t="s">
        <v>328</v>
      </c>
      <c r="AO27" s="1">
        <v>42886</v>
      </c>
      <c r="AP27" s="4" t="s">
        <v>583</v>
      </c>
      <c r="AQ27" s="4" t="s">
        <v>480</v>
      </c>
      <c r="AR27" s="4" t="s">
        <v>379</v>
      </c>
      <c r="AS27" s="4" t="s">
        <v>380</v>
      </c>
      <c r="AT27" s="4" t="s">
        <v>344</v>
      </c>
      <c r="AU27" s="6">
        <v>1561.45</v>
      </c>
      <c r="AV27" s="4" t="s">
        <v>330</v>
      </c>
      <c r="AW27" s="4">
        <v>5503249258</v>
      </c>
      <c r="AX27" s="4" t="s">
        <v>1035</v>
      </c>
      <c r="AY27" s="4" t="s">
        <v>328</v>
      </c>
      <c r="AZ27" s="1"/>
      <c r="BA27" s="4"/>
      <c r="BB27" s="1">
        <v>43454</v>
      </c>
      <c r="BC27" s="4" t="s">
        <v>1036</v>
      </c>
      <c r="BD27" s="4" t="s">
        <v>480</v>
      </c>
      <c r="BE27" s="1">
        <v>43647</v>
      </c>
      <c r="BF27" s="32">
        <v>0</v>
      </c>
      <c r="BG27" s="32">
        <v>0</v>
      </c>
      <c r="BH27" s="4" t="s">
        <v>328</v>
      </c>
      <c r="BI27" s="1"/>
      <c r="BJ27" s="4"/>
      <c r="BK27" s="4" t="s">
        <v>480</v>
      </c>
      <c r="BL27" s="4" t="s">
        <v>379</v>
      </c>
      <c r="BM27" s="4" t="s">
        <v>380</v>
      </c>
      <c r="BN27" s="4" t="s">
        <v>343</v>
      </c>
      <c r="BO27" s="6">
        <v>17.079999999999998</v>
      </c>
      <c r="BP27" s="4" t="s">
        <v>330</v>
      </c>
      <c r="BQ27" s="4">
        <v>5504097128</v>
      </c>
      <c r="BR27" s="4" t="s">
        <v>1037</v>
      </c>
      <c r="BS27" s="4" t="s">
        <v>328</v>
      </c>
      <c r="BT27" s="1"/>
      <c r="BU27" s="4"/>
      <c r="BV27" s="1">
        <v>43452</v>
      </c>
      <c r="BW27" s="4" t="s">
        <v>1038</v>
      </c>
      <c r="BX27" s="4" t="s">
        <v>480</v>
      </c>
      <c r="BY27" s="1">
        <v>43647</v>
      </c>
      <c r="BZ27" s="32">
        <v>5.0999999999999996</v>
      </c>
      <c r="CA27" s="32">
        <v>4.2000000000000003E-2</v>
      </c>
      <c r="CB27" s="4" t="s">
        <v>328</v>
      </c>
      <c r="CC27" s="1">
        <v>42886</v>
      </c>
      <c r="CD27" s="4" t="s">
        <v>583</v>
      </c>
      <c r="CE27" s="4" t="s">
        <v>480</v>
      </c>
      <c r="CF27" s="4" t="s">
        <v>379</v>
      </c>
      <c r="CG27" s="4" t="s">
        <v>380</v>
      </c>
      <c r="CH27" s="4" t="s">
        <v>343</v>
      </c>
      <c r="CI27" s="6">
        <v>91.53</v>
      </c>
      <c r="CJ27" s="4" t="s">
        <v>330</v>
      </c>
      <c r="CK27" s="4">
        <v>5504037369</v>
      </c>
      <c r="CL27" s="4" t="s">
        <v>1039</v>
      </c>
      <c r="CM27" s="4" t="s">
        <v>328</v>
      </c>
      <c r="CN27" s="1"/>
      <c r="CO27" s="4"/>
      <c r="CP27" s="1">
        <v>43453</v>
      </c>
      <c r="CQ27" s="4" t="s">
        <v>1040</v>
      </c>
      <c r="CR27" s="4" t="s">
        <v>480</v>
      </c>
      <c r="CS27" s="1">
        <v>43282</v>
      </c>
      <c r="CT27" s="32">
        <v>6.94</v>
      </c>
      <c r="CU27" s="32">
        <v>0</v>
      </c>
      <c r="CV27" s="4" t="s">
        <v>328</v>
      </c>
      <c r="CW27" s="1">
        <v>42003</v>
      </c>
      <c r="CX27" s="4" t="s">
        <v>482</v>
      </c>
      <c r="CY27" s="4" t="s">
        <v>480</v>
      </c>
      <c r="CZ27" s="4" t="s">
        <v>379</v>
      </c>
      <c r="DA27" s="4" t="s">
        <v>380</v>
      </c>
      <c r="DB27" s="4" t="s">
        <v>343</v>
      </c>
      <c r="DC27" s="6">
        <v>19.940000000000001</v>
      </c>
      <c r="DD27" s="4" t="s">
        <v>330</v>
      </c>
      <c r="DE27" s="4">
        <v>5504097128</v>
      </c>
      <c r="DF27" s="4" t="s">
        <v>1037</v>
      </c>
      <c r="DG27" s="4" t="s">
        <v>328</v>
      </c>
      <c r="DH27" s="1"/>
      <c r="DI27" s="4"/>
      <c r="DJ27" s="1">
        <v>43452</v>
      </c>
      <c r="DK27" s="4" t="s">
        <v>1041</v>
      </c>
      <c r="DL27" s="4" t="s">
        <v>480</v>
      </c>
      <c r="DM27" s="1">
        <v>43647</v>
      </c>
      <c r="DN27" s="32">
        <v>8.5</v>
      </c>
      <c r="DO27" s="32">
        <v>0</v>
      </c>
      <c r="DP27" s="4" t="s">
        <v>328</v>
      </c>
      <c r="DQ27" s="1">
        <v>41893</v>
      </c>
      <c r="DR27" s="4" t="s">
        <v>481</v>
      </c>
      <c r="DS27" s="4" t="s">
        <v>480</v>
      </c>
    </row>
    <row r="28" spans="1:123" ht="15" customHeight="1" x14ac:dyDescent="0.25">
      <c r="A28" s="26">
        <v>25</v>
      </c>
      <c r="B28" s="27" t="s">
        <v>754</v>
      </c>
      <c r="C28" s="27" t="s">
        <v>755</v>
      </c>
      <c r="D28" s="4" t="s">
        <v>379</v>
      </c>
      <c r="E28" s="4" t="s">
        <v>380</v>
      </c>
      <c r="F28" s="4" t="s">
        <v>347</v>
      </c>
      <c r="G28" s="6">
        <v>4.0599999999999996</v>
      </c>
      <c r="H28" s="4" t="s">
        <v>330</v>
      </c>
      <c r="I28" s="4">
        <v>5503248039</v>
      </c>
      <c r="J28" s="4" t="s">
        <v>381</v>
      </c>
      <c r="K28" s="4" t="s">
        <v>328</v>
      </c>
      <c r="L28" s="1"/>
      <c r="M28" s="4"/>
      <c r="N28" s="1">
        <v>43453</v>
      </c>
      <c r="O28" s="4" t="s">
        <v>1034</v>
      </c>
      <c r="P28" s="4" t="s">
        <v>480</v>
      </c>
      <c r="Q28" s="1">
        <v>43647</v>
      </c>
      <c r="R28" s="32">
        <v>0</v>
      </c>
      <c r="S28" s="32">
        <v>1.0389999999999999</v>
      </c>
      <c r="T28" s="4" t="s">
        <v>328</v>
      </c>
      <c r="U28" s="1">
        <v>42886</v>
      </c>
      <c r="V28" s="4" t="s">
        <v>584</v>
      </c>
      <c r="W28" s="4" t="s">
        <v>480</v>
      </c>
      <c r="X28" s="4" t="s">
        <v>379</v>
      </c>
      <c r="Y28" s="4" t="s">
        <v>380</v>
      </c>
      <c r="Z28" s="4" t="s">
        <v>343</v>
      </c>
      <c r="AA28" s="6">
        <v>102.34</v>
      </c>
      <c r="AB28" s="4" t="s">
        <v>330</v>
      </c>
      <c r="AC28" s="4">
        <v>5503249258</v>
      </c>
      <c r="AD28" s="4" t="s">
        <v>1035</v>
      </c>
      <c r="AE28" s="4" t="s">
        <v>328</v>
      </c>
      <c r="AF28" s="1"/>
      <c r="AG28" s="4"/>
      <c r="AH28" s="1">
        <v>43454</v>
      </c>
      <c r="AI28" s="4" t="s">
        <v>682</v>
      </c>
      <c r="AJ28" s="4" t="s">
        <v>480</v>
      </c>
      <c r="AK28" s="1">
        <v>43647</v>
      </c>
      <c r="AL28" s="32">
        <v>3.4</v>
      </c>
      <c r="AM28" s="32">
        <v>4.2000000000000003E-2</v>
      </c>
      <c r="AN28" s="4" t="s">
        <v>328</v>
      </c>
      <c r="AO28" s="1">
        <v>42886</v>
      </c>
      <c r="AP28" s="4" t="s">
        <v>583</v>
      </c>
      <c r="AQ28" s="4" t="s">
        <v>480</v>
      </c>
      <c r="AR28" s="4" t="s">
        <v>379</v>
      </c>
      <c r="AS28" s="4" t="s">
        <v>380</v>
      </c>
      <c r="AT28" s="4" t="s">
        <v>344</v>
      </c>
      <c r="AU28" s="6">
        <v>1561.45</v>
      </c>
      <c r="AV28" s="4" t="s">
        <v>330</v>
      </c>
      <c r="AW28" s="4">
        <v>5503249258</v>
      </c>
      <c r="AX28" s="4" t="s">
        <v>1035</v>
      </c>
      <c r="AY28" s="4" t="s">
        <v>328</v>
      </c>
      <c r="AZ28" s="1"/>
      <c r="BA28" s="4"/>
      <c r="BB28" s="1">
        <v>43454</v>
      </c>
      <c r="BC28" s="4" t="s">
        <v>1036</v>
      </c>
      <c r="BD28" s="4" t="s">
        <v>480</v>
      </c>
      <c r="BE28" s="1">
        <v>43647</v>
      </c>
      <c r="BF28" s="32">
        <v>0</v>
      </c>
      <c r="BG28" s="32">
        <v>0</v>
      </c>
      <c r="BH28" s="4" t="s">
        <v>328</v>
      </c>
      <c r="BI28" s="1"/>
      <c r="BJ28" s="4"/>
      <c r="BK28" s="4" t="s">
        <v>480</v>
      </c>
      <c r="BL28" s="4" t="s">
        <v>379</v>
      </c>
      <c r="BM28" s="4" t="s">
        <v>380</v>
      </c>
      <c r="BN28" s="4" t="s">
        <v>343</v>
      </c>
      <c r="BO28" s="6">
        <v>17.079999999999998</v>
      </c>
      <c r="BP28" s="4" t="s">
        <v>330</v>
      </c>
      <c r="BQ28" s="4">
        <v>5504097128</v>
      </c>
      <c r="BR28" s="4" t="s">
        <v>1037</v>
      </c>
      <c r="BS28" s="4" t="s">
        <v>328</v>
      </c>
      <c r="BT28" s="1"/>
      <c r="BU28" s="4"/>
      <c r="BV28" s="1">
        <v>43452</v>
      </c>
      <c r="BW28" s="4" t="s">
        <v>1038</v>
      </c>
      <c r="BX28" s="4" t="s">
        <v>480</v>
      </c>
      <c r="BY28" s="1">
        <v>43647</v>
      </c>
      <c r="BZ28" s="32">
        <v>5.0999999999999996</v>
      </c>
      <c r="CA28" s="32">
        <v>4.2000000000000003E-2</v>
      </c>
      <c r="CB28" s="4" t="s">
        <v>328</v>
      </c>
      <c r="CC28" s="1">
        <v>42886</v>
      </c>
      <c r="CD28" s="4" t="s">
        <v>583</v>
      </c>
      <c r="CE28" s="4" t="s">
        <v>480</v>
      </c>
      <c r="CF28" s="4" t="s">
        <v>379</v>
      </c>
      <c r="CG28" s="4" t="s">
        <v>380</v>
      </c>
      <c r="CH28" s="4" t="s">
        <v>343</v>
      </c>
      <c r="CI28" s="6">
        <v>91.53</v>
      </c>
      <c r="CJ28" s="4" t="s">
        <v>330</v>
      </c>
      <c r="CK28" s="4">
        <v>5504037369</v>
      </c>
      <c r="CL28" s="4" t="s">
        <v>1039</v>
      </c>
      <c r="CM28" s="4" t="s">
        <v>328</v>
      </c>
      <c r="CN28" s="1"/>
      <c r="CO28" s="4"/>
      <c r="CP28" s="1">
        <v>43453</v>
      </c>
      <c r="CQ28" s="4" t="s">
        <v>1040</v>
      </c>
      <c r="CR28" s="4" t="s">
        <v>480</v>
      </c>
      <c r="CS28" s="1">
        <v>43282</v>
      </c>
      <c r="CT28" s="32">
        <v>6.94</v>
      </c>
      <c r="CU28" s="32">
        <v>0</v>
      </c>
      <c r="CV28" s="4" t="s">
        <v>328</v>
      </c>
      <c r="CW28" s="1">
        <v>42003</v>
      </c>
      <c r="CX28" s="4" t="s">
        <v>482</v>
      </c>
      <c r="CY28" s="4" t="s">
        <v>480</v>
      </c>
      <c r="CZ28" s="4" t="s">
        <v>379</v>
      </c>
      <c r="DA28" s="4" t="s">
        <v>380</v>
      </c>
      <c r="DB28" s="4" t="s">
        <v>343</v>
      </c>
      <c r="DC28" s="6">
        <v>19.940000000000001</v>
      </c>
      <c r="DD28" s="4" t="s">
        <v>330</v>
      </c>
      <c r="DE28" s="4">
        <v>5504097128</v>
      </c>
      <c r="DF28" s="4" t="s">
        <v>1037</v>
      </c>
      <c r="DG28" s="4" t="s">
        <v>328</v>
      </c>
      <c r="DH28" s="1"/>
      <c r="DI28" s="4"/>
      <c r="DJ28" s="1">
        <v>43452</v>
      </c>
      <c r="DK28" s="4" t="s">
        <v>1041</v>
      </c>
      <c r="DL28" s="4" t="s">
        <v>480</v>
      </c>
      <c r="DM28" s="1">
        <v>43647</v>
      </c>
      <c r="DN28" s="32">
        <v>8.5</v>
      </c>
      <c r="DO28" s="32">
        <v>0</v>
      </c>
      <c r="DP28" s="4" t="s">
        <v>328</v>
      </c>
      <c r="DQ28" s="1">
        <v>41893</v>
      </c>
      <c r="DR28" s="4" t="s">
        <v>481</v>
      </c>
      <c r="DS28" s="4" t="s">
        <v>480</v>
      </c>
    </row>
    <row r="29" spans="1:123" ht="15" customHeight="1" x14ac:dyDescent="0.25">
      <c r="A29" s="26">
        <v>26</v>
      </c>
      <c r="B29" s="27" t="s">
        <v>759</v>
      </c>
      <c r="C29" s="27" t="s">
        <v>760</v>
      </c>
      <c r="D29" s="4" t="s">
        <v>379</v>
      </c>
      <c r="E29" s="4" t="s">
        <v>380</v>
      </c>
      <c r="F29" s="4" t="s">
        <v>347</v>
      </c>
      <c r="G29" s="6">
        <v>4.0599999999999996</v>
      </c>
      <c r="H29" s="4" t="s">
        <v>330</v>
      </c>
      <c r="I29" s="4">
        <v>5503248039</v>
      </c>
      <c r="J29" s="4" t="s">
        <v>381</v>
      </c>
      <c r="K29" s="4" t="s">
        <v>328</v>
      </c>
      <c r="L29" s="1"/>
      <c r="M29" s="4"/>
      <c r="N29" s="1">
        <v>43453</v>
      </c>
      <c r="O29" s="4" t="s">
        <v>1034</v>
      </c>
      <c r="P29" s="4" t="s">
        <v>480</v>
      </c>
      <c r="Q29" s="1">
        <v>43647</v>
      </c>
      <c r="R29" s="32">
        <v>0</v>
      </c>
      <c r="S29" s="32">
        <v>1.0389999999999999</v>
      </c>
      <c r="T29" s="4" t="s">
        <v>328</v>
      </c>
      <c r="U29" s="1">
        <v>42886</v>
      </c>
      <c r="V29" s="4" t="s">
        <v>584</v>
      </c>
      <c r="W29" s="4" t="s">
        <v>480</v>
      </c>
      <c r="X29" s="4" t="s">
        <v>379</v>
      </c>
      <c r="Y29" s="4" t="s">
        <v>380</v>
      </c>
      <c r="Z29" s="4" t="s">
        <v>343</v>
      </c>
      <c r="AA29" s="6">
        <v>102.34</v>
      </c>
      <c r="AB29" s="4" t="s">
        <v>330</v>
      </c>
      <c r="AC29" s="4">
        <v>5503249258</v>
      </c>
      <c r="AD29" s="4" t="s">
        <v>1035</v>
      </c>
      <c r="AE29" s="4" t="s">
        <v>328</v>
      </c>
      <c r="AF29" s="1"/>
      <c r="AG29" s="4"/>
      <c r="AH29" s="1">
        <v>43454</v>
      </c>
      <c r="AI29" s="4" t="s">
        <v>682</v>
      </c>
      <c r="AJ29" s="4" t="s">
        <v>480</v>
      </c>
      <c r="AK29" s="1">
        <v>43647</v>
      </c>
      <c r="AL29" s="32">
        <v>3.4</v>
      </c>
      <c r="AM29" s="32">
        <v>4.2000000000000003E-2</v>
      </c>
      <c r="AN29" s="4" t="s">
        <v>328</v>
      </c>
      <c r="AO29" s="1">
        <v>42886</v>
      </c>
      <c r="AP29" s="4" t="s">
        <v>583</v>
      </c>
      <c r="AQ29" s="4" t="s">
        <v>480</v>
      </c>
      <c r="AR29" s="4" t="s">
        <v>379</v>
      </c>
      <c r="AS29" s="4" t="s">
        <v>380</v>
      </c>
      <c r="AT29" s="4" t="s">
        <v>344</v>
      </c>
      <c r="AU29" s="6">
        <v>1561.45</v>
      </c>
      <c r="AV29" s="4" t="s">
        <v>330</v>
      </c>
      <c r="AW29" s="4">
        <v>5503249258</v>
      </c>
      <c r="AX29" s="4" t="s">
        <v>1035</v>
      </c>
      <c r="AY29" s="4" t="s">
        <v>328</v>
      </c>
      <c r="AZ29" s="1"/>
      <c r="BA29" s="4"/>
      <c r="BB29" s="1">
        <v>43454</v>
      </c>
      <c r="BC29" s="4" t="s">
        <v>1036</v>
      </c>
      <c r="BD29" s="4" t="s">
        <v>480</v>
      </c>
      <c r="BE29" s="1">
        <v>43647</v>
      </c>
      <c r="BF29" s="32">
        <v>0</v>
      </c>
      <c r="BG29" s="32">
        <v>0</v>
      </c>
      <c r="BH29" s="4" t="s">
        <v>328</v>
      </c>
      <c r="BI29" s="1"/>
      <c r="BJ29" s="4"/>
      <c r="BK29" s="4" t="s">
        <v>480</v>
      </c>
      <c r="BL29" s="4" t="s">
        <v>379</v>
      </c>
      <c r="BM29" s="4" t="s">
        <v>380</v>
      </c>
      <c r="BN29" s="4" t="s">
        <v>343</v>
      </c>
      <c r="BO29" s="6">
        <v>17.079999999999998</v>
      </c>
      <c r="BP29" s="4" t="s">
        <v>330</v>
      </c>
      <c r="BQ29" s="4">
        <v>5504097128</v>
      </c>
      <c r="BR29" s="4" t="s">
        <v>1037</v>
      </c>
      <c r="BS29" s="4" t="s">
        <v>328</v>
      </c>
      <c r="BT29" s="1"/>
      <c r="BU29" s="4"/>
      <c r="BV29" s="1">
        <v>43452</v>
      </c>
      <c r="BW29" s="4" t="s">
        <v>1038</v>
      </c>
      <c r="BX29" s="4" t="s">
        <v>480</v>
      </c>
      <c r="BY29" s="1">
        <v>43647</v>
      </c>
      <c r="BZ29" s="32">
        <v>5.0999999999999996</v>
      </c>
      <c r="CA29" s="32">
        <v>4.2000000000000003E-2</v>
      </c>
      <c r="CB29" s="4" t="s">
        <v>328</v>
      </c>
      <c r="CC29" s="1">
        <v>42886</v>
      </c>
      <c r="CD29" s="4" t="s">
        <v>583</v>
      </c>
      <c r="CE29" s="4" t="s">
        <v>480</v>
      </c>
      <c r="CF29" s="4" t="s">
        <v>379</v>
      </c>
      <c r="CG29" s="4" t="s">
        <v>380</v>
      </c>
      <c r="CH29" s="4" t="s">
        <v>343</v>
      </c>
      <c r="CI29" s="6">
        <v>91.53</v>
      </c>
      <c r="CJ29" s="4" t="s">
        <v>330</v>
      </c>
      <c r="CK29" s="4">
        <v>5504037369</v>
      </c>
      <c r="CL29" s="4" t="s">
        <v>1039</v>
      </c>
      <c r="CM29" s="4" t="s">
        <v>328</v>
      </c>
      <c r="CN29" s="1"/>
      <c r="CO29" s="4"/>
      <c r="CP29" s="1">
        <v>43453</v>
      </c>
      <c r="CQ29" s="4" t="s">
        <v>1040</v>
      </c>
      <c r="CR29" s="4" t="s">
        <v>480</v>
      </c>
      <c r="CS29" s="1">
        <v>43282</v>
      </c>
      <c r="CT29" s="32">
        <v>6.94</v>
      </c>
      <c r="CU29" s="32">
        <v>0</v>
      </c>
      <c r="CV29" s="4" t="s">
        <v>328</v>
      </c>
      <c r="CW29" s="1">
        <v>42003</v>
      </c>
      <c r="CX29" s="4" t="s">
        <v>482</v>
      </c>
      <c r="CY29" s="4" t="s">
        <v>480</v>
      </c>
      <c r="CZ29" s="4" t="s">
        <v>379</v>
      </c>
      <c r="DA29" s="4" t="s">
        <v>380</v>
      </c>
      <c r="DB29" s="4" t="s">
        <v>343</v>
      </c>
      <c r="DC29" s="6">
        <v>19.940000000000001</v>
      </c>
      <c r="DD29" s="4" t="s">
        <v>330</v>
      </c>
      <c r="DE29" s="4">
        <v>5504097128</v>
      </c>
      <c r="DF29" s="4" t="s">
        <v>1037</v>
      </c>
      <c r="DG29" s="4" t="s">
        <v>328</v>
      </c>
      <c r="DH29" s="1"/>
      <c r="DI29" s="4"/>
      <c r="DJ29" s="1">
        <v>43452</v>
      </c>
      <c r="DK29" s="4" t="s">
        <v>1041</v>
      </c>
      <c r="DL29" s="4" t="s">
        <v>480</v>
      </c>
      <c r="DM29" s="1">
        <v>43647</v>
      </c>
      <c r="DN29" s="32">
        <v>8.5</v>
      </c>
      <c r="DO29" s="32">
        <v>0</v>
      </c>
      <c r="DP29" s="4" t="s">
        <v>328</v>
      </c>
      <c r="DQ29" s="1">
        <v>41893</v>
      </c>
      <c r="DR29" s="4" t="s">
        <v>481</v>
      </c>
      <c r="DS29" s="4" t="s">
        <v>480</v>
      </c>
    </row>
    <row r="30" spans="1:123" ht="15" customHeight="1" x14ac:dyDescent="0.25">
      <c r="A30" s="26">
        <v>27</v>
      </c>
      <c r="B30" s="27" t="s">
        <v>764</v>
      </c>
      <c r="C30" s="27" t="s">
        <v>765</v>
      </c>
      <c r="D30" s="4" t="s">
        <v>379</v>
      </c>
      <c r="E30" s="4" t="s">
        <v>380</v>
      </c>
      <c r="F30" s="4" t="s">
        <v>347</v>
      </c>
      <c r="G30" s="6">
        <v>4.0599999999999996</v>
      </c>
      <c r="H30" s="4" t="s">
        <v>330</v>
      </c>
      <c r="I30" s="4">
        <v>5503248039</v>
      </c>
      <c r="J30" s="4" t="s">
        <v>381</v>
      </c>
      <c r="K30" s="4" t="s">
        <v>328</v>
      </c>
      <c r="L30" s="1"/>
      <c r="M30" s="4"/>
      <c r="N30" s="1">
        <v>43453</v>
      </c>
      <c r="O30" s="4" t="s">
        <v>1034</v>
      </c>
      <c r="P30" s="4" t="s">
        <v>480</v>
      </c>
      <c r="Q30" s="1">
        <v>43647</v>
      </c>
      <c r="R30" s="32">
        <v>0</v>
      </c>
      <c r="S30" s="32">
        <v>1.0389999999999999</v>
      </c>
      <c r="T30" s="4" t="s">
        <v>328</v>
      </c>
      <c r="U30" s="1">
        <v>42886</v>
      </c>
      <c r="V30" s="4" t="s">
        <v>584</v>
      </c>
      <c r="W30" s="4" t="s">
        <v>480</v>
      </c>
      <c r="X30" s="4" t="s">
        <v>379</v>
      </c>
      <c r="Y30" s="4" t="s">
        <v>380</v>
      </c>
      <c r="Z30" s="4" t="s">
        <v>343</v>
      </c>
      <c r="AA30" s="6">
        <v>102.34</v>
      </c>
      <c r="AB30" s="4" t="s">
        <v>330</v>
      </c>
      <c r="AC30" s="4">
        <v>5503249258</v>
      </c>
      <c r="AD30" s="4" t="s">
        <v>1035</v>
      </c>
      <c r="AE30" s="4" t="s">
        <v>328</v>
      </c>
      <c r="AF30" s="1"/>
      <c r="AG30" s="4"/>
      <c r="AH30" s="1">
        <v>43454</v>
      </c>
      <c r="AI30" s="4" t="s">
        <v>682</v>
      </c>
      <c r="AJ30" s="4" t="s">
        <v>480</v>
      </c>
      <c r="AK30" s="1">
        <v>43647</v>
      </c>
      <c r="AL30" s="32">
        <v>3.4</v>
      </c>
      <c r="AM30" s="32">
        <v>4.2000000000000003E-2</v>
      </c>
      <c r="AN30" s="4" t="s">
        <v>328</v>
      </c>
      <c r="AO30" s="1">
        <v>42886</v>
      </c>
      <c r="AP30" s="4" t="s">
        <v>583</v>
      </c>
      <c r="AQ30" s="4" t="s">
        <v>480</v>
      </c>
      <c r="AR30" s="4" t="s">
        <v>379</v>
      </c>
      <c r="AS30" s="4" t="s">
        <v>380</v>
      </c>
      <c r="AT30" s="4" t="s">
        <v>344</v>
      </c>
      <c r="AU30" s="6">
        <v>1561.45</v>
      </c>
      <c r="AV30" s="4" t="s">
        <v>330</v>
      </c>
      <c r="AW30" s="4">
        <v>5503249258</v>
      </c>
      <c r="AX30" s="4" t="s">
        <v>1035</v>
      </c>
      <c r="AY30" s="4" t="s">
        <v>328</v>
      </c>
      <c r="AZ30" s="1"/>
      <c r="BA30" s="4"/>
      <c r="BB30" s="1">
        <v>43454</v>
      </c>
      <c r="BC30" s="4" t="s">
        <v>1036</v>
      </c>
      <c r="BD30" s="4" t="s">
        <v>480</v>
      </c>
      <c r="BE30" s="1">
        <v>43647</v>
      </c>
      <c r="BF30" s="32">
        <v>0</v>
      </c>
      <c r="BG30" s="32">
        <v>0</v>
      </c>
      <c r="BH30" s="4" t="s">
        <v>328</v>
      </c>
      <c r="BI30" s="1"/>
      <c r="BJ30" s="4"/>
      <c r="BK30" s="4" t="s">
        <v>480</v>
      </c>
      <c r="BL30" s="4" t="s">
        <v>379</v>
      </c>
      <c r="BM30" s="4" t="s">
        <v>380</v>
      </c>
      <c r="BN30" s="4" t="s">
        <v>343</v>
      </c>
      <c r="BO30" s="6">
        <v>17.079999999999998</v>
      </c>
      <c r="BP30" s="4" t="s">
        <v>330</v>
      </c>
      <c r="BQ30" s="4">
        <v>5504097128</v>
      </c>
      <c r="BR30" s="4" t="s">
        <v>1037</v>
      </c>
      <c r="BS30" s="4" t="s">
        <v>328</v>
      </c>
      <c r="BT30" s="1"/>
      <c r="BU30" s="4"/>
      <c r="BV30" s="1">
        <v>43452</v>
      </c>
      <c r="BW30" s="4" t="s">
        <v>1038</v>
      </c>
      <c r="BX30" s="4" t="s">
        <v>480</v>
      </c>
      <c r="BY30" s="1">
        <v>43647</v>
      </c>
      <c r="BZ30" s="32">
        <v>5.0999999999999996</v>
      </c>
      <c r="CA30" s="32">
        <v>4.2000000000000003E-2</v>
      </c>
      <c r="CB30" s="4" t="s">
        <v>328</v>
      </c>
      <c r="CC30" s="1">
        <v>42886</v>
      </c>
      <c r="CD30" s="4" t="s">
        <v>583</v>
      </c>
      <c r="CE30" s="4" t="s">
        <v>480</v>
      </c>
      <c r="CF30" s="4" t="s">
        <v>379</v>
      </c>
      <c r="CG30" s="4" t="s">
        <v>380</v>
      </c>
      <c r="CH30" s="4" t="s">
        <v>343</v>
      </c>
      <c r="CI30" s="6">
        <v>91.53</v>
      </c>
      <c r="CJ30" s="4" t="s">
        <v>330</v>
      </c>
      <c r="CK30" s="4">
        <v>5504037369</v>
      </c>
      <c r="CL30" s="4" t="s">
        <v>1039</v>
      </c>
      <c r="CM30" s="4" t="s">
        <v>328</v>
      </c>
      <c r="CN30" s="1"/>
      <c r="CO30" s="4"/>
      <c r="CP30" s="1">
        <v>43453</v>
      </c>
      <c r="CQ30" s="4" t="s">
        <v>1040</v>
      </c>
      <c r="CR30" s="4" t="s">
        <v>480</v>
      </c>
      <c r="CS30" s="1">
        <v>43282</v>
      </c>
      <c r="CT30" s="32">
        <v>6.94</v>
      </c>
      <c r="CU30" s="32">
        <v>0</v>
      </c>
      <c r="CV30" s="4" t="s">
        <v>328</v>
      </c>
      <c r="CW30" s="1">
        <v>42003</v>
      </c>
      <c r="CX30" s="4" t="s">
        <v>482</v>
      </c>
      <c r="CY30" s="4" t="s">
        <v>480</v>
      </c>
      <c r="CZ30" s="4" t="s">
        <v>379</v>
      </c>
      <c r="DA30" s="4" t="s">
        <v>380</v>
      </c>
      <c r="DB30" s="4" t="s">
        <v>343</v>
      </c>
      <c r="DC30" s="6">
        <v>19.940000000000001</v>
      </c>
      <c r="DD30" s="4" t="s">
        <v>330</v>
      </c>
      <c r="DE30" s="4">
        <v>5504097128</v>
      </c>
      <c r="DF30" s="4" t="s">
        <v>1037</v>
      </c>
      <c r="DG30" s="4" t="s">
        <v>328</v>
      </c>
      <c r="DH30" s="1"/>
      <c r="DI30" s="4"/>
      <c r="DJ30" s="1">
        <v>43452</v>
      </c>
      <c r="DK30" s="4" t="s">
        <v>1041</v>
      </c>
      <c r="DL30" s="4" t="s">
        <v>480</v>
      </c>
      <c r="DM30" s="1">
        <v>43647</v>
      </c>
      <c r="DN30" s="32">
        <v>8.5</v>
      </c>
      <c r="DO30" s="32">
        <v>0</v>
      </c>
      <c r="DP30" s="4" t="s">
        <v>328</v>
      </c>
      <c r="DQ30" s="1">
        <v>41893</v>
      </c>
      <c r="DR30" s="4" t="s">
        <v>481</v>
      </c>
      <c r="DS30" s="4" t="s">
        <v>480</v>
      </c>
    </row>
    <row r="31" spans="1:123" s="53" customFormat="1" ht="15" customHeight="1" x14ac:dyDescent="0.25">
      <c r="A31" s="26">
        <v>28</v>
      </c>
      <c r="B31" s="27" t="s">
        <v>396</v>
      </c>
      <c r="C31" s="27" t="s">
        <v>605</v>
      </c>
      <c r="D31" s="4" t="s">
        <v>379</v>
      </c>
      <c r="E31" s="4" t="s">
        <v>380</v>
      </c>
      <c r="F31" s="4" t="s">
        <v>347</v>
      </c>
      <c r="G31" s="6">
        <v>4.0599999999999996</v>
      </c>
      <c r="H31" s="4" t="s">
        <v>330</v>
      </c>
      <c r="I31" s="4">
        <v>5503248039</v>
      </c>
      <c r="J31" s="4" t="s">
        <v>381</v>
      </c>
      <c r="K31" s="4" t="s">
        <v>328</v>
      </c>
      <c r="L31" s="1"/>
      <c r="M31" s="4"/>
      <c r="N31" s="1">
        <v>43453</v>
      </c>
      <c r="O31" s="4" t="s">
        <v>1034</v>
      </c>
      <c r="P31" s="4" t="s">
        <v>480</v>
      </c>
      <c r="Q31" s="1">
        <v>43647</v>
      </c>
      <c r="R31" s="32">
        <v>0</v>
      </c>
      <c r="S31" s="32">
        <v>1.0389999999999999</v>
      </c>
      <c r="T31" s="4" t="s">
        <v>328</v>
      </c>
      <c r="U31" s="1">
        <v>42886</v>
      </c>
      <c r="V31" s="4" t="s">
        <v>584</v>
      </c>
      <c r="W31" s="4" t="s">
        <v>480</v>
      </c>
      <c r="X31" s="4" t="s">
        <v>379</v>
      </c>
      <c r="Y31" s="4" t="s">
        <v>380</v>
      </c>
      <c r="Z31" s="4" t="s">
        <v>343</v>
      </c>
      <c r="AA31" s="6">
        <v>102.34</v>
      </c>
      <c r="AB31" s="4" t="s">
        <v>330</v>
      </c>
      <c r="AC31" s="4">
        <v>5503249258</v>
      </c>
      <c r="AD31" s="4" t="s">
        <v>1035</v>
      </c>
      <c r="AE31" s="4" t="s">
        <v>328</v>
      </c>
      <c r="AF31" s="1"/>
      <c r="AG31" s="4"/>
      <c r="AH31" s="1">
        <v>43454</v>
      </c>
      <c r="AI31" s="4" t="s">
        <v>682</v>
      </c>
      <c r="AJ31" s="4" t="s">
        <v>480</v>
      </c>
      <c r="AK31" s="1">
        <v>43647</v>
      </c>
      <c r="AL31" s="32">
        <v>3.4</v>
      </c>
      <c r="AM31" s="32">
        <v>4.2000000000000003E-2</v>
      </c>
      <c r="AN31" s="4" t="s">
        <v>328</v>
      </c>
      <c r="AO31" s="1">
        <v>42886</v>
      </c>
      <c r="AP31" s="4" t="s">
        <v>583</v>
      </c>
      <c r="AQ31" s="4" t="s">
        <v>480</v>
      </c>
      <c r="AR31" s="4" t="s">
        <v>379</v>
      </c>
      <c r="AS31" s="4" t="s">
        <v>380</v>
      </c>
      <c r="AT31" s="4" t="s">
        <v>344</v>
      </c>
      <c r="AU31" s="6">
        <v>1561.45</v>
      </c>
      <c r="AV31" s="4" t="s">
        <v>330</v>
      </c>
      <c r="AW31" s="4">
        <v>5503249258</v>
      </c>
      <c r="AX31" s="4" t="s">
        <v>1035</v>
      </c>
      <c r="AY31" s="4" t="s">
        <v>328</v>
      </c>
      <c r="AZ31" s="1"/>
      <c r="BA31" s="4"/>
      <c r="BB31" s="1">
        <v>43454</v>
      </c>
      <c r="BC31" s="4" t="s">
        <v>1036</v>
      </c>
      <c r="BD31" s="4" t="s">
        <v>480</v>
      </c>
      <c r="BE31" s="1">
        <v>43647</v>
      </c>
      <c r="BF31" s="32">
        <v>0</v>
      </c>
      <c r="BG31" s="32">
        <v>0</v>
      </c>
      <c r="BH31" s="4" t="s">
        <v>328</v>
      </c>
      <c r="BI31" s="1"/>
      <c r="BJ31" s="4"/>
      <c r="BK31" s="4" t="s">
        <v>480</v>
      </c>
      <c r="BL31" s="4" t="s">
        <v>379</v>
      </c>
      <c r="BM31" s="4" t="s">
        <v>380</v>
      </c>
      <c r="BN31" s="4" t="s">
        <v>343</v>
      </c>
      <c r="BO31" s="6">
        <v>17.079999999999998</v>
      </c>
      <c r="BP31" s="4" t="s">
        <v>330</v>
      </c>
      <c r="BQ31" s="4">
        <v>5504097128</v>
      </c>
      <c r="BR31" s="4" t="s">
        <v>1037</v>
      </c>
      <c r="BS31" s="4" t="s">
        <v>328</v>
      </c>
      <c r="BT31" s="1"/>
      <c r="BU31" s="4"/>
      <c r="BV31" s="1">
        <v>43452</v>
      </c>
      <c r="BW31" s="4" t="s">
        <v>1038</v>
      </c>
      <c r="BX31" s="4" t="s">
        <v>480</v>
      </c>
      <c r="BY31" s="1">
        <v>43647</v>
      </c>
      <c r="BZ31" s="32">
        <v>5.0999999999999996</v>
      </c>
      <c r="CA31" s="32">
        <v>4.2000000000000003E-2</v>
      </c>
      <c r="CB31" s="4" t="s">
        <v>328</v>
      </c>
      <c r="CC31" s="1">
        <v>42886</v>
      </c>
      <c r="CD31" s="4" t="s">
        <v>583</v>
      </c>
      <c r="CE31" s="4" t="s">
        <v>480</v>
      </c>
      <c r="CF31" s="4" t="s">
        <v>379</v>
      </c>
      <c r="CG31" s="4" t="s">
        <v>380</v>
      </c>
      <c r="CH31" s="4" t="s">
        <v>343</v>
      </c>
      <c r="CI31" s="6">
        <v>91.53</v>
      </c>
      <c r="CJ31" s="4" t="s">
        <v>330</v>
      </c>
      <c r="CK31" s="4">
        <v>5504037369</v>
      </c>
      <c r="CL31" s="4" t="s">
        <v>1039</v>
      </c>
      <c r="CM31" s="4" t="s">
        <v>328</v>
      </c>
      <c r="CN31" s="1"/>
      <c r="CO31" s="4"/>
      <c r="CP31" s="1">
        <v>43453</v>
      </c>
      <c r="CQ31" s="4" t="s">
        <v>1040</v>
      </c>
      <c r="CR31" s="4" t="s">
        <v>480</v>
      </c>
      <c r="CS31" s="1">
        <v>43282</v>
      </c>
      <c r="CT31" s="32">
        <v>6.94</v>
      </c>
      <c r="CU31" s="32">
        <v>0</v>
      </c>
      <c r="CV31" s="4" t="s">
        <v>328</v>
      </c>
      <c r="CW31" s="1">
        <v>42003</v>
      </c>
      <c r="CX31" s="4" t="s">
        <v>482</v>
      </c>
      <c r="CY31" s="4" t="s">
        <v>480</v>
      </c>
      <c r="CZ31" s="4" t="s">
        <v>379</v>
      </c>
      <c r="DA31" s="4" t="s">
        <v>380</v>
      </c>
      <c r="DB31" s="4" t="s">
        <v>343</v>
      </c>
      <c r="DC31" s="6">
        <v>19.940000000000001</v>
      </c>
      <c r="DD31" s="4" t="s">
        <v>330</v>
      </c>
      <c r="DE31" s="4">
        <v>5504097128</v>
      </c>
      <c r="DF31" s="4" t="s">
        <v>1037</v>
      </c>
      <c r="DG31" s="4" t="s">
        <v>328</v>
      </c>
      <c r="DH31" s="1"/>
      <c r="DI31" s="4"/>
      <c r="DJ31" s="1">
        <v>43452</v>
      </c>
      <c r="DK31" s="4" t="s">
        <v>1041</v>
      </c>
      <c r="DL31" s="4" t="s">
        <v>480</v>
      </c>
      <c r="DM31" s="1">
        <v>43647</v>
      </c>
      <c r="DN31" s="32">
        <v>8.5</v>
      </c>
      <c r="DO31" s="32">
        <v>0</v>
      </c>
      <c r="DP31" s="4" t="s">
        <v>328</v>
      </c>
      <c r="DQ31" s="1">
        <v>41893</v>
      </c>
      <c r="DR31" s="4" t="s">
        <v>481</v>
      </c>
      <c r="DS31" s="4" t="s">
        <v>480</v>
      </c>
    </row>
    <row r="32" spans="1:123" ht="15" customHeight="1" x14ac:dyDescent="0.25">
      <c r="A32" s="26">
        <v>29</v>
      </c>
      <c r="B32" s="27" t="s">
        <v>397</v>
      </c>
      <c r="C32" s="27" t="s">
        <v>606</v>
      </c>
      <c r="D32" s="4" t="s">
        <v>379</v>
      </c>
      <c r="E32" s="4" t="s">
        <v>380</v>
      </c>
      <c r="F32" s="4" t="s">
        <v>347</v>
      </c>
      <c r="G32" s="6">
        <v>4.0599999999999996</v>
      </c>
      <c r="H32" s="4" t="s">
        <v>330</v>
      </c>
      <c r="I32" s="4">
        <v>5503248039</v>
      </c>
      <c r="J32" s="4" t="s">
        <v>381</v>
      </c>
      <c r="K32" s="4" t="s">
        <v>328</v>
      </c>
      <c r="L32" s="1"/>
      <c r="M32" s="4"/>
      <c r="N32" s="1">
        <v>43453</v>
      </c>
      <c r="O32" s="4" t="s">
        <v>1034</v>
      </c>
      <c r="P32" s="4" t="s">
        <v>480</v>
      </c>
      <c r="Q32" s="1">
        <v>43647</v>
      </c>
      <c r="R32" s="32">
        <v>0</v>
      </c>
      <c r="S32" s="32">
        <v>1.0389999999999999</v>
      </c>
      <c r="T32" s="4" t="s">
        <v>328</v>
      </c>
      <c r="U32" s="1">
        <v>42886</v>
      </c>
      <c r="V32" s="4" t="s">
        <v>584</v>
      </c>
      <c r="W32" s="4" t="s">
        <v>480</v>
      </c>
      <c r="X32" s="4" t="s">
        <v>379</v>
      </c>
      <c r="Y32" s="4" t="s">
        <v>380</v>
      </c>
      <c r="Z32" s="4" t="s">
        <v>343</v>
      </c>
      <c r="AA32" s="6">
        <v>102.34</v>
      </c>
      <c r="AB32" s="4" t="s">
        <v>330</v>
      </c>
      <c r="AC32" s="4">
        <v>5503249258</v>
      </c>
      <c r="AD32" s="4" t="s">
        <v>1035</v>
      </c>
      <c r="AE32" s="4" t="s">
        <v>328</v>
      </c>
      <c r="AF32" s="1"/>
      <c r="AG32" s="4"/>
      <c r="AH32" s="1">
        <v>43454</v>
      </c>
      <c r="AI32" s="4" t="s">
        <v>682</v>
      </c>
      <c r="AJ32" s="4" t="s">
        <v>480</v>
      </c>
      <c r="AK32" s="1">
        <v>43647</v>
      </c>
      <c r="AL32" s="32">
        <v>3.4</v>
      </c>
      <c r="AM32" s="32">
        <v>4.2000000000000003E-2</v>
      </c>
      <c r="AN32" s="4" t="s">
        <v>328</v>
      </c>
      <c r="AO32" s="1">
        <v>42886</v>
      </c>
      <c r="AP32" s="4" t="s">
        <v>583</v>
      </c>
      <c r="AQ32" s="4" t="s">
        <v>480</v>
      </c>
      <c r="AR32" s="4" t="s">
        <v>379</v>
      </c>
      <c r="AS32" s="4" t="s">
        <v>380</v>
      </c>
      <c r="AT32" s="4" t="s">
        <v>344</v>
      </c>
      <c r="AU32" s="6">
        <v>1561.45</v>
      </c>
      <c r="AV32" s="4" t="s">
        <v>330</v>
      </c>
      <c r="AW32" s="4">
        <v>5503249258</v>
      </c>
      <c r="AX32" s="4" t="s">
        <v>1035</v>
      </c>
      <c r="AY32" s="4" t="s">
        <v>328</v>
      </c>
      <c r="AZ32" s="1"/>
      <c r="BA32" s="4"/>
      <c r="BB32" s="1">
        <v>43454</v>
      </c>
      <c r="BC32" s="4" t="s">
        <v>1036</v>
      </c>
      <c r="BD32" s="4" t="s">
        <v>480</v>
      </c>
      <c r="BE32" s="1">
        <v>43647</v>
      </c>
      <c r="BF32" s="32">
        <v>0</v>
      </c>
      <c r="BG32" s="32">
        <v>0</v>
      </c>
      <c r="BH32" s="4" t="s">
        <v>328</v>
      </c>
      <c r="BI32" s="1"/>
      <c r="BJ32" s="4"/>
      <c r="BK32" s="4" t="s">
        <v>480</v>
      </c>
      <c r="BL32" s="4" t="s">
        <v>379</v>
      </c>
      <c r="BM32" s="4" t="s">
        <v>380</v>
      </c>
      <c r="BN32" s="4" t="s">
        <v>343</v>
      </c>
      <c r="BO32" s="6">
        <v>17.079999999999998</v>
      </c>
      <c r="BP32" s="4" t="s">
        <v>330</v>
      </c>
      <c r="BQ32" s="4">
        <v>5504097128</v>
      </c>
      <c r="BR32" s="4" t="s">
        <v>1037</v>
      </c>
      <c r="BS32" s="4" t="s">
        <v>328</v>
      </c>
      <c r="BT32" s="1"/>
      <c r="BU32" s="4"/>
      <c r="BV32" s="1">
        <v>43452</v>
      </c>
      <c r="BW32" s="4" t="s">
        <v>1038</v>
      </c>
      <c r="BX32" s="4" t="s">
        <v>480</v>
      </c>
      <c r="BY32" s="1">
        <v>43647</v>
      </c>
      <c r="BZ32" s="32">
        <v>5.0999999999999996</v>
      </c>
      <c r="CA32" s="32">
        <v>4.2000000000000003E-2</v>
      </c>
      <c r="CB32" s="4" t="s">
        <v>328</v>
      </c>
      <c r="CC32" s="1">
        <v>42886</v>
      </c>
      <c r="CD32" s="4" t="s">
        <v>583</v>
      </c>
      <c r="CE32" s="4" t="s">
        <v>480</v>
      </c>
      <c r="CF32" s="4" t="s">
        <v>379</v>
      </c>
      <c r="CG32" s="4" t="s">
        <v>380</v>
      </c>
      <c r="CH32" s="4" t="s">
        <v>343</v>
      </c>
      <c r="CI32" s="6">
        <v>91.53</v>
      </c>
      <c r="CJ32" s="4" t="s">
        <v>330</v>
      </c>
      <c r="CK32" s="4">
        <v>5504037369</v>
      </c>
      <c r="CL32" s="4" t="s">
        <v>1039</v>
      </c>
      <c r="CM32" s="4" t="s">
        <v>328</v>
      </c>
      <c r="CN32" s="1"/>
      <c r="CO32" s="4"/>
      <c r="CP32" s="1">
        <v>43453</v>
      </c>
      <c r="CQ32" s="4" t="s">
        <v>1040</v>
      </c>
      <c r="CR32" s="4" t="s">
        <v>480</v>
      </c>
      <c r="CS32" s="1">
        <v>43282</v>
      </c>
      <c r="CT32" s="32">
        <v>6.94</v>
      </c>
      <c r="CU32" s="32">
        <v>0</v>
      </c>
      <c r="CV32" s="4" t="s">
        <v>328</v>
      </c>
      <c r="CW32" s="1">
        <v>42003</v>
      </c>
      <c r="CX32" s="4" t="s">
        <v>482</v>
      </c>
      <c r="CY32" s="4" t="s">
        <v>480</v>
      </c>
      <c r="CZ32" s="4" t="s">
        <v>379</v>
      </c>
      <c r="DA32" s="4" t="s">
        <v>380</v>
      </c>
      <c r="DB32" s="4" t="s">
        <v>343</v>
      </c>
      <c r="DC32" s="6">
        <v>19.940000000000001</v>
      </c>
      <c r="DD32" s="4" t="s">
        <v>330</v>
      </c>
      <c r="DE32" s="4">
        <v>5504097128</v>
      </c>
      <c r="DF32" s="4" t="s">
        <v>1037</v>
      </c>
      <c r="DG32" s="4" t="s">
        <v>328</v>
      </c>
      <c r="DH32" s="1"/>
      <c r="DI32" s="4"/>
      <c r="DJ32" s="1">
        <v>43452</v>
      </c>
      <c r="DK32" s="4" t="s">
        <v>1041</v>
      </c>
      <c r="DL32" s="4" t="s">
        <v>480</v>
      </c>
      <c r="DM32" s="1">
        <v>43647</v>
      </c>
      <c r="DN32" s="32">
        <v>8.5</v>
      </c>
      <c r="DO32" s="32">
        <v>0</v>
      </c>
      <c r="DP32" s="4" t="s">
        <v>328</v>
      </c>
      <c r="DQ32" s="1">
        <v>41893</v>
      </c>
      <c r="DR32" s="4" t="s">
        <v>481</v>
      </c>
      <c r="DS32" s="4" t="s">
        <v>480</v>
      </c>
    </row>
    <row r="33" spans="1:123" ht="15" customHeight="1" x14ac:dyDescent="0.25">
      <c r="A33" s="26">
        <v>30</v>
      </c>
      <c r="B33" s="27" t="s">
        <v>398</v>
      </c>
      <c r="C33" s="27" t="s">
        <v>607</v>
      </c>
      <c r="D33" s="4" t="s">
        <v>379</v>
      </c>
      <c r="E33" s="4" t="s">
        <v>380</v>
      </c>
      <c r="F33" s="4" t="s">
        <v>347</v>
      </c>
      <c r="G33" s="6">
        <v>4.0599999999999996</v>
      </c>
      <c r="H33" s="4" t="s">
        <v>330</v>
      </c>
      <c r="I33" s="4">
        <v>5503248039</v>
      </c>
      <c r="J33" s="4" t="s">
        <v>381</v>
      </c>
      <c r="K33" s="4" t="s">
        <v>328</v>
      </c>
      <c r="L33" s="1"/>
      <c r="M33" s="4"/>
      <c r="N33" s="1">
        <v>43453</v>
      </c>
      <c r="O33" s="4" t="s">
        <v>1034</v>
      </c>
      <c r="P33" s="4" t="s">
        <v>480</v>
      </c>
      <c r="Q33" s="1">
        <v>43647</v>
      </c>
      <c r="R33" s="32">
        <v>0</v>
      </c>
      <c r="S33" s="32">
        <v>1.0389999999999999</v>
      </c>
      <c r="T33" s="4" t="s">
        <v>328</v>
      </c>
      <c r="U33" s="1">
        <v>42886</v>
      </c>
      <c r="V33" s="4" t="s">
        <v>584</v>
      </c>
      <c r="W33" s="4" t="s">
        <v>480</v>
      </c>
      <c r="X33" s="4" t="s">
        <v>379</v>
      </c>
      <c r="Y33" s="4" t="s">
        <v>380</v>
      </c>
      <c r="Z33" s="4" t="s">
        <v>343</v>
      </c>
      <c r="AA33" s="6">
        <v>102.34</v>
      </c>
      <c r="AB33" s="4" t="s">
        <v>330</v>
      </c>
      <c r="AC33" s="4">
        <v>5503249258</v>
      </c>
      <c r="AD33" s="4" t="s">
        <v>1035</v>
      </c>
      <c r="AE33" s="4" t="s">
        <v>328</v>
      </c>
      <c r="AF33" s="1"/>
      <c r="AG33" s="4"/>
      <c r="AH33" s="1">
        <v>43454</v>
      </c>
      <c r="AI33" s="4" t="s">
        <v>682</v>
      </c>
      <c r="AJ33" s="4" t="s">
        <v>480</v>
      </c>
      <c r="AK33" s="1">
        <v>43647</v>
      </c>
      <c r="AL33" s="32">
        <v>3.4</v>
      </c>
      <c r="AM33" s="32">
        <v>4.2000000000000003E-2</v>
      </c>
      <c r="AN33" s="4" t="s">
        <v>328</v>
      </c>
      <c r="AO33" s="1">
        <v>42886</v>
      </c>
      <c r="AP33" s="4" t="s">
        <v>583</v>
      </c>
      <c r="AQ33" s="4" t="s">
        <v>480</v>
      </c>
      <c r="AR33" s="4" t="s">
        <v>379</v>
      </c>
      <c r="AS33" s="4" t="s">
        <v>380</v>
      </c>
      <c r="AT33" s="4" t="s">
        <v>344</v>
      </c>
      <c r="AU33" s="6">
        <v>1561.45</v>
      </c>
      <c r="AV33" s="4" t="s">
        <v>330</v>
      </c>
      <c r="AW33" s="4">
        <v>5503249258</v>
      </c>
      <c r="AX33" s="4" t="s">
        <v>1035</v>
      </c>
      <c r="AY33" s="4" t="s">
        <v>328</v>
      </c>
      <c r="AZ33" s="1"/>
      <c r="BA33" s="4"/>
      <c r="BB33" s="1">
        <v>43454</v>
      </c>
      <c r="BC33" s="4" t="s">
        <v>1036</v>
      </c>
      <c r="BD33" s="4" t="s">
        <v>480</v>
      </c>
      <c r="BE33" s="1">
        <v>43647</v>
      </c>
      <c r="BF33" s="32">
        <v>0</v>
      </c>
      <c r="BG33" s="32">
        <v>0</v>
      </c>
      <c r="BH33" s="4" t="s">
        <v>328</v>
      </c>
      <c r="BI33" s="1"/>
      <c r="BJ33" s="4"/>
      <c r="BK33" s="4" t="s">
        <v>480</v>
      </c>
      <c r="BL33" s="4" t="s">
        <v>379</v>
      </c>
      <c r="BM33" s="4" t="s">
        <v>380</v>
      </c>
      <c r="BN33" s="4" t="s">
        <v>343</v>
      </c>
      <c r="BO33" s="6">
        <v>17.079999999999998</v>
      </c>
      <c r="BP33" s="4" t="s">
        <v>330</v>
      </c>
      <c r="BQ33" s="4">
        <v>5504097128</v>
      </c>
      <c r="BR33" s="4" t="s">
        <v>1037</v>
      </c>
      <c r="BS33" s="4" t="s">
        <v>328</v>
      </c>
      <c r="BT33" s="1"/>
      <c r="BU33" s="4"/>
      <c r="BV33" s="1">
        <v>43452</v>
      </c>
      <c r="BW33" s="4" t="s">
        <v>1038</v>
      </c>
      <c r="BX33" s="4" t="s">
        <v>480</v>
      </c>
      <c r="BY33" s="1">
        <v>43647</v>
      </c>
      <c r="BZ33" s="32">
        <v>5.0999999999999996</v>
      </c>
      <c r="CA33" s="32">
        <v>4.2000000000000003E-2</v>
      </c>
      <c r="CB33" s="4" t="s">
        <v>328</v>
      </c>
      <c r="CC33" s="1">
        <v>42886</v>
      </c>
      <c r="CD33" s="4" t="s">
        <v>583</v>
      </c>
      <c r="CE33" s="4" t="s">
        <v>480</v>
      </c>
      <c r="CF33" s="4" t="s">
        <v>379</v>
      </c>
      <c r="CG33" s="4" t="s">
        <v>380</v>
      </c>
      <c r="CH33" s="4" t="s">
        <v>343</v>
      </c>
      <c r="CI33" s="6">
        <v>91.53</v>
      </c>
      <c r="CJ33" s="4" t="s">
        <v>330</v>
      </c>
      <c r="CK33" s="4">
        <v>5504037369</v>
      </c>
      <c r="CL33" s="4" t="s">
        <v>1039</v>
      </c>
      <c r="CM33" s="4" t="s">
        <v>328</v>
      </c>
      <c r="CN33" s="1"/>
      <c r="CO33" s="4"/>
      <c r="CP33" s="1">
        <v>43453</v>
      </c>
      <c r="CQ33" s="4" t="s">
        <v>1040</v>
      </c>
      <c r="CR33" s="4" t="s">
        <v>480</v>
      </c>
      <c r="CS33" s="1">
        <v>43282</v>
      </c>
      <c r="CT33" s="32">
        <v>6.94</v>
      </c>
      <c r="CU33" s="32">
        <v>0</v>
      </c>
      <c r="CV33" s="4" t="s">
        <v>328</v>
      </c>
      <c r="CW33" s="1">
        <v>42003</v>
      </c>
      <c r="CX33" s="4" t="s">
        <v>482</v>
      </c>
      <c r="CY33" s="4" t="s">
        <v>480</v>
      </c>
      <c r="CZ33" s="4" t="s">
        <v>379</v>
      </c>
      <c r="DA33" s="4" t="s">
        <v>380</v>
      </c>
      <c r="DB33" s="4" t="s">
        <v>343</v>
      </c>
      <c r="DC33" s="6">
        <v>19.940000000000001</v>
      </c>
      <c r="DD33" s="4" t="s">
        <v>330</v>
      </c>
      <c r="DE33" s="4">
        <v>5504097128</v>
      </c>
      <c r="DF33" s="4" t="s">
        <v>1037</v>
      </c>
      <c r="DG33" s="4" t="s">
        <v>328</v>
      </c>
      <c r="DH33" s="1"/>
      <c r="DI33" s="4"/>
      <c r="DJ33" s="1">
        <v>43452</v>
      </c>
      <c r="DK33" s="4" t="s">
        <v>1041</v>
      </c>
      <c r="DL33" s="4" t="s">
        <v>480</v>
      </c>
      <c r="DM33" s="1">
        <v>43647</v>
      </c>
      <c r="DN33" s="32">
        <v>8.5</v>
      </c>
      <c r="DO33" s="32">
        <v>0</v>
      </c>
      <c r="DP33" s="4" t="s">
        <v>328</v>
      </c>
      <c r="DQ33" s="1">
        <v>41893</v>
      </c>
      <c r="DR33" s="4" t="s">
        <v>481</v>
      </c>
      <c r="DS33" s="4" t="s">
        <v>480</v>
      </c>
    </row>
    <row r="34" spans="1:123" ht="15" customHeight="1" x14ac:dyDescent="0.25">
      <c r="A34" s="26">
        <v>31</v>
      </c>
      <c r="B34" s="27" t="s">
        <v>399</v>
      </c>
      <c r="C34" s="27" t="s">
        <v>608</v>
      </c>
      <c r="D34" s="4" t="s">
        <v>379</v>
      </c>
      <c r="E34" s="4" t="s">
        <v>380</v>
      </c>
      <c r="F34" s="4" t="s">
        <v>347</v>
      </c>
      <c r="G34" s="6">
        <v>4.0599999999999996</v>
      </c>
      <c r="H34" s="4" t="s">
        <v>330</v>
      </c>
      <c r="I34" s="4">
        <v>5503248039</v>
      </c>
      <c r="J34" s="4" t="s">
        <v>381</v>
      </c>
      <c r="K34" s="4" t="s">
        <v>328</v>
      </c>
      <c r="L34" s="1"/>
      <c r="M34" s="4"/>
      <c r="N34" s="1">
        <v>43453</v>
      </c>
      <c r="O34" s="4" t="s">
        <v>1034</v>
      </c>
      <c r="P34" s="4" t="s">
        <v>480</v>
      </c>
      <c r="Q34" s="1">
        <v>43647</v>
      </c>
      <c r="R34" s="32">
        <v>0</v>
      </c>
      <c r="S34" s="32">
        <v>1.0389999999999999</v>
      </c>
      <c r="T34" s="4" t="s">
        <v>328</v>
      </c>
      <c r="U34" s="1">
        <v>42886</v>
      </c>
      <c r="V34" s="4" t="s">
        <v>584</v>
      </c>
      <c r="W34" s="4" t="s">
        <v>480</v>
      </c>
      <c r="X34" s="4" t="s">
        <v>379</v>
      </c>
      <c r="Y34" s="4" t="s">
        <v>380</v>
      </c>
      <c r="Z34" s="4" t="s">
        <v>343</v>
      </c>
      <c r="AA34" s="6">
        <v>102.34</v>
      </c>
      <c r="AB34" s="4" t="s">
        <v>330</v>
      </c>
      <c r="AC34" s="4">
        <v>5503249258</v>
      </c>
      <c r="AD34" s="4" t="s">
        <v>1035</v>
      </c>
      <c r="AE34" s="4" t="s">
        <v>328</v>
      </c>
      <c r="AF34" s="1"/>
      <c r="AG34" s="4"/>
      <c r="AH34" s="1">
        <v>43454</v>
      </c>
      <c r="AI34" s="4" t="s">
        <v>682</v>
      </c>
      <c r="AJ34" s="4" t="s">
        <v>480</v>
      </c>
      <c r="AK34" s="1">
        <v>43647</v>
      </c>
      <c r="AL34" s="32">
        <v>3.4</v>
      </c>
      <c r="AM34" s="32">
        <v>4.2000000000000003E-2</v>
      </c>
      <c r="AN34" s="4" t="s">
        <v>328</v>
      </c>
      <c r="AO34" s="1">
        <v>42886</v>
      </c>
      <c r="AP34" s="4" t="s">
        <v>583</v>
      </c>
      <c r="AQ34" s="4" t="s">
        <v>480</v>
      </c>
      <c r="AR34" s="4" t="s">
        <v>379</v>
      </c>
      <c r="AS34" s="4" t="s">
        <v>380</v>
      </c>
      <c r="AT34" s="4" t="s">
        <v>344</v>
      </c>
      <c r="AU34" s="6">
        <v>1561.45</v>
      </c>
      <c r="AV34" s="4" t="s">
        <v>330</v>
      </c>
      <c r="AW34" s="4">
        <v>5503249258</v>
      </c>
      <c r="AX34" s="4" t="s">
        <v>1035</v>
      </c>
      <c r="AY34" s="4" t="s">
        <v>328</v>
      </c>
      <c r="AZ34" s="1"/>
      <c r="BA34" s="4"/>
      <c r="BB34" s="1">
        <v>43454</v>
      </c>
      <c r="BC34" s="4" t="s">
        <v>1036</v>
      </c>
      <c r="BD34" s="4" t="s">
        <v>480</v>
      </c>
      <c r="BE34" s="1">
        <v>43647</v>
      </c>
      <c r="BF34" s="32">
        <v>0</v>
      </c>
      <c r="BG34" s="32">
        <v>0</v>
      </c>
      <c r="BH34" s="4" t="s">
        <v>328</v>
      </c>
      <c r="BI34" s="1"/>
      <c r="BJ34" s="4"/>
      <c r="BK34" s="4" t="s">
        <v>480</v>
      </c>
      <c r="BL34" s="4" t="s">
        <v>379</v>
      </c>
      <c r="BM34" s="4" t="s">
        <v>380</v>
      </c>
      <c r="BN34" s="4" t="s">
        <v>343</v>
      </c>
      <c r="BO34" s="6">
        <v>17.079999999999998</v>
      </c>
      <c r="BP34" s="4" t="s">
        <v>330</v>
      </c>
      <c r="BQ34" s="4">
        <v>5504097128</v>
      </c>
      <c r="BR34" s="4" t="s">
        <v>1037</v>
      </c>
      <c r="BS34" s="4" t="s">
        <v>328</v>
      </c>
      <c r="BT34" s="1"/>
      <c r="BU34" s="4"/>
      <c r="BV34" s="1">
        <v>43452</v>
      </c>
      <c r="BW34" s="4" t="s">
        <v>1038</v>
      </c>
      <c r="BX34" s="4" t="s">
        <v>480</v>
      </c>
      <c r="BY34" s="1">
        <v>43647</v>
      </c>
      <c r="BZ34" s="32">
        <v>5.0999999999999996</v>
      </c>
      <c r="CA34" s="32">
        <v>4.2000000000000003E-2</v>
      </c>
      <c r="CB34" s="4" t="s">
        <v>328</v>
      </c>
      <c r="CC34" s="1">
        <v>42886</v>
      </c>
      <c r="CD34" s="4" t="s">
        <v>583</v>
      </c>
      <c r="CE34" s="4" t="s">
        <v>480</v>
      </c>
      <c r="CF34" s="4" t="s">
        <v>379</v>
      </c>
      <c r="CG34" s="4" t="s">
        <v>380</v>
      </c>
      <c r="CH34" s="4" t="s">
        <v>343</v>
      </c>
      <c r="CI34" s="6">
        <v>91.53</v>
      </c>
      <c r="CJ34" s="4" t="s">
        <v>330</v>
      </c>
      <c r="CK34" s="4">
        <v>5504037369</v>
      </c>
      <c r="CL34" s="4" t="s">
        <v>1039</v>
      </c>
      <c r="CM34" s="4" t="s">
        <v>328</v>
      </c>
      <c r="CN34" s="1"/>
      <c r="CO34" s="4"/>
      <c r="CP34" s="1">
        <v>43453</v>
      </c>
      <c r="CQ34" s="4" t="s">
        <v>1040</v>
      </c>
      <c r="CR34" s="4" t="s">
        <v>480</v>
      </c>
      <c r="CS34" s="1">
        <v>43282</v>
      </c>
      <c r="CT34" s="32">
        <v>6.94</v>
      </c>
      <c r="CU34" s="32">
        <v>0</v>
      </c>
      <c r="CV34" s="4" t="s">
        <v>328</v>
      </c>
      <c r="CW34" s="1">
        <v>42003</v>
      </c>
      <c r="CX34" s="4" t="s">
        <v>482</v>
      </c>
      <c r="CY34" s="4" t="s">
        <v>480</v>
      </c>
      <c r="CZ34" s="4" t="s">
        <v>379</v>
      </c>
      <c r="DA34" s="4" t="s">
        <v>380</v>
      </c>
      <c r="DB34" s="4" t="s">
        <v>343</v>
      </c>
      <c r="DC34" s="6">
        <v>19.940000000000001</v>
      </c>
      <c r="DD34" s="4" t="s">
        <v>330</v>
      </c>
      <c r="DE34" s="4">
        <v>5504097128</v>
      </c>
      <c r="DF34" s="4" t="s">
        <v>1037</v>
      </c>
      <c r="DG34" s="4" t="s">
        <v>328</v>
      </c>
      <c r="DH34" s="1"/>
      <c r="DI34" s="4"/>
      <c r="DJ34" s="1">
        <v>43452</v>
      </c>
      <c r="DK34" s="4" t="s">
        <v>1041</v>
      </c>
      <c r="DL34" s="4" t="s">
        <v>480</v>
      </c>
      <c r="DM34" s="1">
        <v>43647</v>
      </c>
      <c r="DN34" s="32">
        <v>8.5</v>
      </c>
      <c r="DO34" s="32">
        <v>0</v>
      </c>
      <c r="DP34" s="4" t="s">
        <v>328</v>
      </c>
      <c r="DQ34" s="1">
        <v>41893</v>
      </c>
      <c r="DR34" s="4" t="s">
        <v>481</v>
      </c>
      <c r="DS34" s="4" t="s">
        <v>480</v>
      </c>
    </row>
    <row r="35" spans="1:123" ht="15" customHeight="1" x14ac:dyDescent="0.25">
      <c r="A35" s="26">
        <v>32</v>
      </c>
      <c r="B35" s="27" t="s">
        <v>768</v>
      </c>
      <c r="C35" s="27" t="s">
        <v>769</v>
      </c>
      <c r="D35" s="4" t="s">
        <v>379</v>
      </c>
      <c r="E35" s="4" t="s">
        <v>380</v>
      </c>
      <c r="F35" s="4" t="s">
        <v>347</v>
      </c>
      <c r="G35" s="6">
        <v>4.0599999999999996</v>
      </c>
      <c r="H35" s="4" t="s">
        <v>330</v>
      </c>
      <c r="I35" s="4">
        <v>5503248039</v>
      </c>
      <c r="J35" s="4" t="s">
        <v>381</v>
      </c>
      <c r="K35" s="4" t="s">
        <v>328</v>
      </c>
      <c r="L35" s="1"/>
      <c r="M35" s="4"/>
      <c r="N35" s="1">
        <v>43453</v>
      </c>
      <c r="O35" s="4" t="s">
        <v>1034</v>
      </c>
      <c r="P35" s="4" t="s">
        <v>480</v>
      </c>
      <c r="Q35" s="1">
        <v>43647</v>
      </c>
      <c r="R35" s="32">
        <v>0</v>
      </c>
      <c r="S35" s="32">
        <v>1.0389999999999999</v>
      </c>
      <c r="T35" s="4" t="s">
        <v>328</v>
      </c>
      <c r="U35" s="1">
        <v>42886</v>
      </c>
      <c r="V35" s="4" t="s">
        <v>584</v>
      </c>
      <c r="W35" s="4" t="s">
        <v>480</v>
      </c>
      <c r="X35" s="4" t="s">
        <v>379</v>
      </c>
      <c r="Y35" s="4" t="s">
        <v>380</v>
      </c>
      <c r="Z35" s="4" t="s">
        <v>343</v>
      </c>
      <c r="AA35" s="6">
        <v>102.34</v>
      </c>
      <c r="AB35" s="4" t="s">
        <v>330</v>
      </c>
      <c r="AC35" s="4">
        <v>5503249258</v>
      </c>
      <c r="AD35" s="4" t="s">
        <v>1035</v>
      </c>
      <c r="AE35" s="4" t="s">
        <v>328</v>
      </c>
      <c r="AF35" s="1"/>
      <c r="AG35" s="4"/>
      <c r="AH35" s="1">
        <v>43454</v>
      </c>
      <c r="AI35" s="4" t="s">
        <v>682</v>
      </c>
      <c r="AJ35" s="4" t="s">
        <v>480</v>
      </c>
      <c r="AK35" s="1">
        <v>43647</v>
      </c>
      <c r="AL35" s="32">
        <v>1.7</v>
      </c>
      <c r="AM35" s="32">
        <v>3.5000000000000003E-2</v>
      </c>
      <c r="AN35" s="4" t="s">
        <v>328</v>
      </c>
      <c r="AO35" s="1">
        <v>42886</v>
      </c>
      <c r="AP35" s="4" t="s">
        <v>583</v>
      </c>
      <c r="AQ35" s="4" t="s">
        <v>480</v>
      </c>
      <c r="AR35" s="4" t="s">
        <v>379</v>
      </c>
      <c r="AS35" s="4" t="s">
        <v>380</v>
      </c>
      <c r="AT35" s="4" t="s">
        <v>344</v>
      </c>
      <c r="AU35" s="6">
        <v>1561.45</v>
      </c>
      <c r="AV35" s="4" t="s">
        <v>330</v>
      </c>
      <c r="AW35" s="4">
        <v>5503249258</v>
      </c>
      <c r="AX35" s="4" t="s">
        <v>1035</v>
      </c>
      <c r="AY35" s="4" t="s">
        <v>328</v>
      </c>
      <c r="AZ35" s="1"/>
      <c r="BA35" s="4"/>
      <c r="BB35" s="1">
        <v>43454</v>
      </c>
      <c r="BC35" s="4" t="s">
        <v>1036</v>
      </c>
      <c r="BD35" s="4" t="s">
        <v>480</v>
      </c>
      <c r="BE35" s="1">
        <v>43647</v>
      </c>
      <c r="BF35" s="32">
        <v>0</v>
      </c>
      <c r="BG35" s="32">
        <v>0</v>
      </c>
      <c r="BH35" s="4" t="s">
        <v>328</v>
      </c>
      <c r="BI35" s="1"/>
      <c r="BJ35" s="4"/>
      <c r="BK35" s="4" t="s">
        <v>480</v>
      </c>
      <c r="BL35" s="4" t="s">
        <v>379</v>
      </c>
      <c r="BM35" s="4" t="s">
        <v>380</v>
      </c>
      <c r="BN35" s="4" t="s">
        <v>343</v>
      </c>
      <c r="BO35" s="6">
        <v>17.079999999999998</v>
      </c>
      <c r="BP35" s="4" t="s">
        <v>330</v>
      </c>
      <c r="BQ35" s="4">
        <v>5504097128</v>
      </c>
      <c r="BR35" s="4" t="s">
        <v>1037</v>
      </c>
      <c r="BS35" s="4" t="s">
        <v>328</v>
      </c>
      <c r="BT35" s="1"/>
      <c r="BU35" s="4"/>
      <c r="BV35" s="1">
        <v>43452</v>
      </c>
      <c r="BW35" s="4" t="s">
        <v>1038</v>
      </c>
      <c r="BX35" s="4" t="s">
        <v>480</v>
      </c>
      <c r="BY35" s="1">
        <v>43647</v>
      </c>
      <c r="BZ35" s="32">
        <v>2.2000000000000002</v>
      </c>
      <c r="CA35" s="32">
        <v>3.5000000000000003E-2</v>
      </c>
      <c r="CB35" s="4" t="s">
        <v>328</v>
      </c>
      <c r="CC35" s="1">
        <v>42886</v>
      </c>
      <c r="CD35" s="4" t="s">
        <v>583</v>
      </c>
      <c r="CE35" s="4" t="s">
        <v>480</v>
      </c>
      <c r="CF35" s="4" t="s">
        <v>379</v>
      </c>
      <c r="CG35" s="4" t="s">
        <v>380</v>
      </c>
      <c r="CH35" s="4" t="s">
        <v>343</v>
      </c>
      <c r="CI35" s="6">
        <v>91.53</v>
      </c>
      <c r="CJ35" s="4" t="s">
        <v>330</v>
      </c>
      <c r="CK35" s="4">
        <v>5504037369</v>
      </c>
      <c r="CL35" s="4" t="s">
        <v>1039</v>
      </c>
      <c r="CM35" s="4" t="s">
        <v>328</v>
      </c>
      <c r="CN35" s="1"/>
      <c r="CO35" s="4"/>
      <c r="CP35" s="1">
        <v>43453</v>
      </c>
      <c r="CQ35" s="4" t="s">
        <v>1040</v>
      </c>
      <c r="CR35" s="4" t="s">
        <v>480</v>
      </c>
      <c r="CS35" s="1">
        <v>43282</v>
      </c>
      <c r="CT35" s="32">
        <v>6.94</v>
      </c>
      <c r="CU35" s="32">
        <v>0</v>
      </c>
      <c r="CV35" s="4" t="s">
        <v>328</v>
      </c>
      <c r="CW35" s="1">
        <v>42003</v>
      </c>
      <c r="CX35" s="4" t="s">
        <v>482</v>
      </c>
      <c r="CY35" s="4" t="s">
        <v>480</v>
      </c>
      <c r="CZ35" s="4" t="s">
        <v>379</v>
      </c>
      <c r="DA35" s="4" t="s">
        <v>380</v>
      </c>
      <c r="DB35" s="4" t="s">
        <v>343</v>
      </c>
      <c r="DC35" s="6">
        <v>19.940000000000001</v>
      </c>
      <c r="DD35" s="4" t="s">
        <v>330</v>
      </c>
      <c r="DE35" s="4">
        <v>5504097128</v>
      </c>
      <c r="DF35" s="4" t="s">
        <v>1037</v>
      </c>
      <c r="DG35" s="4" t="s">
        <v>328</v>
      </c>
      <c r="DH35" s="1"/>
      <c r="DI35" s="4"/>
      <c r="DJ35" s="1">
        <v>43452</v>
      </c>
      <c r="DK35" s="4" t="s">
        <v>1041</v>
      </c>
      <c r="DL35" s="4" t="s">
        <v>480</v>
      </c>
      <c r="DM35" s="1">
        <v>43647</v>
      </c>
      <c r="DN35" s="32">
        <v>3.9000000000000004</v>
      </c>
      <c r="DO35" s="32">
        <v>0</v>
      </c>
      <c r="DP35" s="4" t="s">
        <v>328</v>
      </c>
      <c r="DQ35" s="1">
        <v>41893</v>
      </c>
      <c r="DR35" s="4" t="s">
        <v>481</v>
      </c>
      <c r="DS35" s="4" t="s">
        <v>480</v>
      </c>
    </row>
    <row r="36" spans="1:123" ht="15" customHeight="1" x14ac:dyDescent="0.25">
      <c r="A36" s="26">
        <v>33</v>
      </c>
      <c r="B36" s="27" t="s">
        <v>773</v>
      </c>
      <c r="C36" s="27" t="s">
        <v>774</v>
      </c>
      <c r="D36" s="4" t="s">
        <v>379</v>
      </c>
      <c r="E36" s="4" t="s">
        <v>380</v>
      </c>
      <c r="F36" s="4" t="s">
        <v>347</v>
      </c>
      <c r="G36" s="6">
        <v>4.0599999999999996</v>
      </c>
      <c r="H36" s="4" t="s">
        <v>330</v>
      </c>
      <c r="I36" s="4">
        <v>5503248039</v>
      </c>
      <c r="J36" s="4" t="s">
        <v>381</v>
      </c>
      <c r="K36" s="4" t="s">
        <v>328</v>
      </c>
      <c r="L36" s="1"/>
      <c r="M36" s="4"/>
      <c r="N36" s="1">
        <v>43453</v>
      </c>
      <c r="O36" s="4" t="s">
        <v>1034</v>
      </c>
      <c r="P36" s="4" t="s">
        <v>480</v>
      </c>
      <c r="Q36" s="1">
        <v>43647</v>
      </c>
      <c r="R36" s="32">
        <v>0</v>
      </c>
      <c r="S36" s="32">
        <v>1.0389999999999999</v>
      </c>
      <c r="T36" s="4" t="s">
        <v>328</v>
      </c>
      <c r="U36" s="1">
        <v>42886</v>
      </c>
      <c r="V36" s="4" t="s">
        <v>584</v>
      </c>
      <c r="W36" s="4" t="s">
        <v>480</v>
      </c>
      <c r="X36" s="4" t="s">
        <v>379</v>
      </c>
      <c r="Y36" s="4" t="s">
        <v>380</v>
      </c>
      <c r="Z36" s="4" t="s">
        <v>343</v>
      </c>
      <c r="AA36" s="6">
        <v>102.34</v>
      </c>
      <c r="AB36" s="4" t="s">
        <v>330</v>
      </c>
      <c r="AC36" s="4">
        <v>5503249258</v>
      </c>
      <c r="AD36" s="4" t="s">
        <v>1035</v>
      </c>
      <c r="AE36" s="4" t="s">
        <v>328</v>
      </c>
      <c r="AF36" s="1"/>
      <c r="AG36" s="4"/>
      <c r="AH36" s="1">
        <v>43454</v>
      </c>
      <c r="AI36" s="4" t="s">
        <v>682</v>
      </c>
      <c r="AJ36" s="4" t="s">
        <v>480</v>
      </c>
      <c r="AK36" s="1">
        <v>43647</v>
      </c>
      <c r="AL36" s="32">
        <v>3.4</v>
      </c>
      <c r="AM36" s="32">
        <v>4.2000000000000003E-2</v>
      </c>
      <c r="AN36" s="4" t="s">
        <v>328</v>
      </c>
      <c r="AO36" s="1">
        <v>42886</v>
      </c>
      <c r="AP36" s="4" t="s">
        <v>583</v>
      </c>
      <c r="AQ36" s="4" t="s">
        <v>480</v>
      </c>
      <c r="AR36" s="4" t="s">
        <v>379</v>
      </c>
      <c r="AS36" s="4" t="s">
        <v>380</v>
      </c>
      <c r="AT36" s="4" t="s">
        <v>344</v>
      </c>
      <c r="AU36" s="6">
        <v>1561.45</v>
      </c>
      <c r="AV36" s="4" t="s">
        <v>330</v>
      </c>
      <c r="AW36" s="4">
        <v>5503249258</v>
      </c>
      <c r="AX36" s="4" t="s">
        <v>1035</v>
      </c>
      <c r="AY36" s="4" t="s">
        <v>328</v>
      </c>
      <c r="AZ36" s="1"/>
      <c r="BA36" s="4"/>
      <c r="BB36" s="1">
        <v>43454</v>
      </c>
      <c r="BC36" s="4" t="s">
        <v>1036</v>
      </c>
      <c r="BD36" s="4" t="s">
        <v>480</v>
      </c>
      <c r="BE36" s="1">
        <v>43647</v>
      </c>
      <c r="BF36" s="32">
        <v>0</v>
      </c>
      <c r="BG36" s="32">
        <v>0</v>
      </c>
      <c r="BH36" s="4" t="s">
        <v>328</v>
      </c>
      <c r="BI36" s="1"/>
      <c r="BJ36" s="4"/>
      <c r="BK36" s="4" t="s">
        <v>480</v>
      </c>
      <c r="BL36" s="4" t="s">
        <v>379</v>
      </c>
      <c r="BM36" s="4" t="s">
        <v>380</v>
      </c>
      <c r="BN36" s="4" t="s">
        <v>343</v>
      </c>
      <c r="BO36" s="6">
        <v>17.079999999999998</v>
      </c>
      <c r="BP36" s="4" t="s">
        <v>330</v>
      </c>
      <c r="BQ36" s="4">
        <v>5504097128</v>
      </c>
      <c r="BR36" s="4" t="s">
        <v>1037</v>
      </c>
      <c r="BS36" s="4" t="s">
        <v>328</v>
      </c>
      <c r="BT36" s="1"/>
      <c r="BU36" s="4"/>
      <c r="BV36" s="1">
        <v>43452</v>
      </c>
      <c r="BW36" s="4" t="s">
        <v>1038</v>
      </c>
      <c r="BX36" s="4" t="s">
        <v>480</v>
      </c>
      <c r="BY36" s="1">
        <v>43647</v>
      </c>
      <c r="BZ36" s="32">
        <v>5.0999999999999996</v>
      </c>
      <c r="CA36" s="32">
        <v>4.2000000000000003E-2</v>
      </c>
      <c r="CB36" s="4" t="s">
        <v>328</v>
      </c>
      <c r="CC36" s="1">
        <v>42886</v>
      </c>
      <c r="CD36" s="4" t="s">
        <v>583</v>
      </c>
      <c r="CE36" s="4" t="s">
        <v>480</v>
      </c>
      <c r="CF36" s="4" t="s">
        <v>379</v>
      </c>
      <c r="CG36" s="4" t="s">
        <v>380</v>
      </c>
      <c r="CH36" s="4" t="s">
        <v>343</v>
      </c>
      <c r="CI36" s="6">
        <v>91.53</v>
      </c>
      <c r="CJ36" s="4" t="s">
        <v>330</v>
      </c>
      <c r="CK36" s="4">
        <v>5504037369</v>
      </c>
      <c r="CL36" s="4" t="s">
        <v>1039</v>
      </c>
      <c r="CM36" s="4" t="s">
        <v>328</v>
      </c>
      <c r="CN36" s="1"/>
      <c r="CO36" s="4"/>
      <c r="CP36" s="1">
        <v>43453</v>
      </c>
      <c r="CQ36" s="4" t="s">
        <v>1040</v>
      </c>
      <c r="CR36" s="4" t="s">
        <v>480</v>
      </c>
      <c r="CS36" s="1">
        <v>43282</v>
      </c>
      <c r="CT36" s="32">
        <v>6.94</v>
      </c>
      <c r="CU36" s="32">
        <v>0</v>
      </c>
      <c r="CV36" s="4" t="s">
        <v>328</v>
      </c>
      <c r="CW36" s="1">
        <v>42003</v>
      </c>
      <c r="CX36" s="4" t="s">
        <v>482</v>
      </c>
      <c r="CY36" s="4" t="s">
        <v>480</v>
      </c>
      <c r="CZ36" s="4" t="s">
        <v>379</v>
      </c>
      <c r="DA36" s="4" t="s">
        <v>380</v>
      </c>
      <c r="DB36" s="4" t="s">
        <v>343</v>
      </c>
      <c r="DC36" s="6">
        <v>19.940000000000001</v>
      </c>
      <c r="DD36" s="4" t="s">
        <v>330</v>
      </c>
      <c r="DE36" s="4">
        <v>5504097128</v>
      </c>
      <c r="DF36" s="4" t="s">
        <v>1037</v>
      </c>
      <c r="DG36" s="4" t="s">
        <v>328</v>
      </c>
      <c r="DH36" s="1"/>
      <c r="DI36" s="4"/>
      <c r="DJ36" s="1">
        <v>43452</v>
      </c>
      <c r="DK36" s="4" t="s">
        <v>1041</v>
      </c>
      <c r="DL36" s="4" t="s">
        <v>480</v>
      </c>
      <c r="DM36" s="1">
        <v>43647</v>
      </c>
      <c r="DN36" s="32">
        <v>8.5</v>
      </c>
      <c r="DO36" s="32">
        <v>0</v>
      </c>
      <c r="DP36" s="4" t="s">
        <v>328</v>
      </c>
      <c r="DQ36" s="1">
        <v>41893</v>
      </c>
      <c r="DR36" s="4" t="s">
        <v>481</v>
      </c>
      <c r="DS36" s="4" t="s">
        <v>480</v>
      </c>
    </row>
    <row r="37" spans="1:123" ht="15" customHeight="1" x14ac:dyDescent="0.25">
      <c r="A37" s="26">
        <v>34</v>
      </c>
      <c r="B37" s="27" t="s">
        <v>778</v>
      </c>
      <c r="C37" s="27" t="s">
        <v>779</v>
      </c>
      <c r="D37" s="4" t="s">
        <v>379</v>
      </c>
      <c r="E37" s="4" t="s">
        <v>380</v>
      </c>
      <c r="F37" s="4" t="s">
        <v>347</v>
      </c>
      <c r="G37" s="6">
        <v>4.0599999999999996</v>
      </c>
      <c r="H37" s="4" t="s">
        <v>330</v>
      </c>
      <c r="I37" s="4">
        <v>5503248039</v>
      </c>
      <c r="J37" s="4" t="s">
        <v>381</v>
      </c>
      <c r="K37" s="4" t="s">
        <v>328</v>
      </c>
      <c r="L37" s="1"/>
      <c r="M37" s="4"/>
      <c r="N37" s="1">
        <v>43453</v>
      </c>
      <c r="O37" s="4" t="s">
        <v>1034</v>
      </c>
      <c r="P37" s="4" t="s">
        <v>480</v>
      </c>
      <c r="Q37" s="1">
        <v>43647</v>
      </c>
      <c r="R37" s="32">
        <v>0</v>
      </c>
      <c r="S37" s="32">
        <v>1.0389999999999999</v>
      </c>
      <c r="T37" s="4" t="s">
        <v>328</v>
      </c>
      <c r="U37" s="1">
        <v>42886</v>
      </c>
      <c r="V37" s="4" t="s">
        <v>584</v>
      </c>
      <c r="W37" s="4" t="s">
        <v>480</v>
      </c>
      <c r="X37" s="4" t="s">
        <v>379</v>
      </c>
      <c r="Y37" s="4" t="s">
        <v>380</v>
      </c>
      <c r="Z37" s="4" t="s">
        <v>343</v>
      </c>
      <c r="AA37" s="6">
        <v>102.34</v>
      </c>
      <c r="AB37" s="4" t="s">
        <v>330</v>
      </c>
      <c r="AC37" s="4">
        <v>5503249258</v>
      </c>
      <c r="AD37" s="4" t="s">
        <v>1035</v>
      </c>
      <c r="AE37" s="4" t="s">
        <v>328</v>
      </c>
      <c r="AF37" s="1"/>
      <c r="AG37" s="4"/>
      <c r="AH37" s="1">
        <v>43454</v>
      </c>
      <c r="AI37" s="4" t="s">
        <v>682</v>
      </c>
      <c r="AJ37" s="4" t="s">
        <v>480</v>
      </c>
      <c r="AK37" s="1">
        <v>43647</v>
      </c>
      <c r="AL37" s="32">
        <v>1.7</v>
      </c>
      <c r="AM37" s="32">
        <v>0.03</v>
      </c>
      <c r="AN37" s="4" t="s">
        <v>328</v>
      </c>
      <c r="AO37" s="1">
        <v>42886</v>
      </c>
      <c r="AP37" s="4" t="s">
        <v>583</v>
      </c>
      <c r="AQ37" s="4" t="s">
        <v>480</v>
      </c>
      <c r="AR37" s="4" t="s">
        <v>379</v>
      </c>
      <c r="AS37" s="4" t="s">
        <v>380</v>
      </c>
      <c r="AT37" s="4" t="s">
        <v>344</v>
      </c>
      <c r="AU37" s="6">
        <v>1561.45</v>
      </c>
      <c r="AV37" s="4" t="s">
        <v>330</v>
      </c>
      <c r="AW37" s="4">
        <v>5503249258</v>
      </c>
      <c r="AX37" s="4" t="s">
        <v>1035</v>
      </c>
      <c r="AY37" s="4" t="s">
        <v>328</v>
      </c>
      <c r="AZ37" s="1"/>
      <c r="BA37" s="4"/>
      <c r="BB37" s="1">
        <v>43454</v>
      </c>
      <c r="BC37" s="4" t="s">
        <v>1036</v>
      </c>
      <c r="BD37" s="4" t="s">
        <v>480</v>
      </c>
      <c r="BE37" s="1">
        <v>43647</v>
      </c>
      <c r="BF37" s="32">
        <v>0</v>
      </c>
      <c r="BG37" s="32">
        <v>0</v>
      </c>
      <c r="BH37" s="4" t="s">
        <v>328</v>
      </c>
      <c r="BI37" s="1"/>
      <c r="BJ37" s="4"/>
      <c r="BK37" s="4" t="s">
        <v>480</v>
      </c>
      <c r="BL37" s="4" t="s">
        <v>379</v>
      </c>
      <c r="BM37" s="4" t="s">
        <v>380</v>
      </c>
      <c r="BN37" s="4" t="s">
        <v>343</v>
      </c>
      <c r="BO37" s="6">
        <v>17.079999999999998</v>
      </c>
      <c r="BP37" s="4" t="s">
        <v>330</v>
      </c>
      <c r="BQ37" s="4">
        <v>5504097128</v>
      </c>
      <c r="BR37" s="4" t="s">
        <v>1037</v>
      </c>
      <c r="BS37" s="4" t="s">
        <v>328</v>
      </c>
      <c r="BT37" s="1"/>
      <c r="BU37" s="4"/>
      <c r="BV37" s="1">
        <v>43452</v>
      </c>
      <c r="BW37" s="4" t="s">
        <v>1038</v>
      </c>
      <c r="BX37" s="4" t="s">
        <v>480</v>
      </c>
      <c r="BY37" s="1">
        <v>43647</v>
      </c>
      <c r="BZ37" s="32">
        <v>3</v>
      </c>
      <c r="CA37" s="32">
        <v>0.03</v>
      </c>
      <c r="CB37" s="4" t="s">
        <v>328</v>
      </c>
      <c r="CC37" s="1">
        <v>42886</v>
      </c>
      <c r="CD37" s="4" t="s">
        <v>583</v>
      </c>
      <c r="CE37" s="4" t="s">
        <v>480</v>
      </c>
      <c r="CF37" s="4" t="s">
        <v>379</v>
      </c>
      <c r="CG37" s="4" t="s">
        <v>380</v>
      </c>
      <c r="CH37" s="4" t="s">
        <v>343</v>
      </c>
      <c r="CI37" s="6">
        <v>91.53</v>
      </c>
      <c r="CJ37" s="4" t="s">
        <v>330</v>
      </c>
      <c r="CK37" s="4">
        <v>5504037369</v>
      </c>
      <c r="CL37" s="4" t="s">
        <v>1039</v>
      </c>
      <c r="CM37" s="4" t="s">
        <v>328</v>
      </c>
      <c r="CN37" s="1"/>
      <c r="CO37" s="4"/>
      <c r="CP37" s="1">
        <v>43453</v>
      </c>
      <c r="CQ37" s="4" t="s">
        <v>1040</v>
      </c>
      <c r="CR37" s="4" t="s">
        <v>480</v>
      </c>
      <c r="CS37" s="1">
        <v>43282</v>
      </c>
      <c r="CT37" s="32">
        <v>6.94</v>
      </c>
      <c r="CU37" s="32">
        <v>0</v>
      </c>
      <c r="CV37" s="4" t="s">
        <v>328</v>
      </c>
      <c r="CW37" s="1">
        <v>42003</v>
      </c>
      <c r="CX37" s="4" t="s">
        <v>482</v>
      </c>
      <c r="CY37" s="4" t="s">
        <v>480</v>
      </c>
      <c r="CZ37" s="4" t="s">
        <v>379</v>
      </c>
      <c r="DA37" s="4" t="s">
        <v>380</v>
      </c>
      <c r="DB37" s="4" t="s">
        <v>343</v>
      </c>
      <c r="DC37" s="6">
        <v>19.940000000000001</v>
      </c>
      <c r="DD37" s="4" t="s">
        <v>330</v>
      </c>
      <c r="DE37" s="4">
        <v>5504097128</v>
      </c>
      <c r="DF37" s="4" t="s">
        <v>1037</v>
      </c>
      <c r="DG37" s="4" t="s">
        <v>328</v>
      </c>
      <c r="DH37" s="1"/>
      <c r="DI37" s="4"/>
      <c r="DJ37" s="1">
        <v>43452</v>
      </c>
      <c r="DK37" s="4" t="s">
        <v>1041</v>
      </c>
      <c r="DL37" s="4" t="s">
        <v>480</v>
      </c>
      <c r="DM37" s="1">
        <v>43647</v>
      </c>
      <c r="DN37" s="32">
        <v>4.7</v>
      </c>
      <c r="DO37" s="32">
        <v>0</v>
      </c>
      <c r="DP37" s="4" t="s">
        <v>328</v>
      </c>
      <c r="DQ37" s="1">
        <v>41893</v>
      </c>
      <c r="DR37" s="4" t="s">
        <v>481</v>
      </c>
      <c r="DS37" s="4" t="s">
        <v>480</v>
      </c>
    </row>
    <row r="38" spans="1:123" ht="15" customHeight="1" x14ac:dyDescent="0.25">
      <c r="A38" s="26">
        <v>35</v>
      </c>
      <c r="B38" s="27" t="s">
        <v>783</v>
      </c>
      <c r="C38" s="27" t="s">
        <v>784</v>
      </c>
      <c r="D38" s="4" t="s">
        <v>379</v>
      </c>
      <c r="E38" s="4" t="s">
        <v>380</v>
      </c>
      <c r="F38" s="4" t="s">
        <v>347</v>
      </c>
      <c r="G38" s="6">
        <v>4.0599999999999996</v>
      </c>
      <c r="H38" s="4" t="s">
        <v>330</v>
      </c>
      <c r="I38" s="4">
        <v>5503248039</v>
      </c>
      <c r="J38" s="4" t="s">
        <v>381</v>
      </c>
      <c r="K38" s="4" t="s">
        <v>328</v>
      </c>
      <c r="L38" s="1"/>
      <c r="M38" s="4"/>
      <c r="N38" s="1">
        <v>43453</v>
      </c>
      <c r="O38" s="4" t="s">
        <v>1034</v>
      </c>
      <c r="P38" s="4" t="s">
        <v>480</v>
      </c>
      <c r="Q38" s="1">
        <v>43647</v>
      </c>
      <c r="R38" s="32">
        <v>0</v>
      </c>
      <c r="S38" s="32">
        <v>1.0389999999999999</v>
      </c>
      <c r="T38" s="4" t="s">
        <v>328</v>
      </c>
      <c r="U38" s="1">
        <v>42886</v>
      </c>
      <c r="V38" s="4" t="s">
        <v>584</v>
      </c>
      <c r="W38" s="4" t="s">
        <v>480</v>
      </c>
      <c r="X38" s="4" t="s">
        <v>379</v>
      </c>
      <c r="Y38" s="4" t="s">
        <v>380</v>
      </c>
      <c r="Z38" s="4" t="s">
        <v>343</v>
      </c>
      <c r="AA38" s="6">
        <v>102.34</v>
      </c>
      <c r="AB38" s="4" t="s">
        <v>330</v>
      </c>
      <c r="AC38" s="4">
        <v>5503249258</v>
      </c>
      <c r="AD38" s="4" t="s">
        <v>1035</v>
      </c>
      <c r="AE38" s="4" t="s">
        <v>328</v>
      </c>
      <c r="AF38" s="1"/>
      <c r="AG38" s="4"/>
      <c r="AH38" s="1">
        <v>43454</v>
      </c>
      <c r="AI38" s="4" t="s">
        <v>682</v>
      </c>
      <c r="AJ38" s="4" t="s">
        <v>480</v>
      </c>
      <c r="AK38" s="1">
        <v>43647</v>
      </c>
      <c r="AL38" s="32">
        <v>1.7</v>
      </c>
      <c r="AM38" s="32">
        <v>3.5000000000000003E-2</v>
      </c>
      <c r="AN38" s="4" t="s">
        <v>328</v>
      </c>
      <c r="AO38" s="1">
        <v>42886</v>
      </c>
      <c r="AP38" s="4" t="s">
        <v>583</v>
      </c>
      <c r="AQ38" s="4" t="s">
        <v>480</v>
      </c>
      <c r="AR38" s="4" t="s">
        <v>379</v>
      </c>
      <c r="AS38" s="4" t="s">
        <v>380</v>
      </c>
      <c r="AT38" s="4" t="s">
        <v>344</v>
      </c>
      <c r="AU38" s="6">
        <v>1561.45</v>
      </c>
      <c r="AV38" s="4" t="s">
        <v>330</v>
      </c>
      <c r="AW38" s="4">
        <v>5503249258</v>
      </c>
      <c r="AX38" s="4" t="s">
        <v>1035</v>
      </c>
      <c r="AY38" s="4" t="s">
        <v>328</v>
      </c>
      <c r="AZ38" s="1"/>
      <c r="BA38" s="4"/>
      <c r="BB38" s="1">
        <v>43454</v>
      </c>
      <c r="BC38" s="4" t="s">
        <v>1036</v>
      </c>
      <c r="BD38" s="4" t="s">
        <v>480</v>
      </c>
      <c r="BE38" s="1">
        <v>43647</v>
      </c>
      <c r="BF38" s="32">
        <v>0</v>
      </c>
      <c r="BG38" s="32">
        <v>0</v>
      </c>
      <c r="BH38" s="4" t="s">
        <v>328</v>
      </c>
      <c r="BI38" s="1"/>
      <c r="BJ38" s="4"/>
      <c r="BK38" s="4" t="s">
        <v>480</v>
      </c>
      <c r="BL38" s="4" t="s">
        <v>379</v>
      </c>
      <c r="BM38" s="4" t="s">
        <v>380</v>
      </c>
      <c r="BN38" s="4" t="s">
        <v>343</v>
      </c>
      <c r="BO38" s="6">
        <v>17.079999999999998</v>
      </c>
      <c r="BP38" s="4" t="s">
        <v>330</v>
      </c>
      <c r="BQ38" s="4">
        <v>5504097128</v>
      </c>
      <c r="BR38" s="4" t="s">
        <v>1037</v>
      </c>
      <c r="BS38" s="4" t="s">
        <v>328</v>
      </c>
      <c r="BT38" s="1"/>
      <c r="BU38" s="4"/>
      <c r="BV38" s="1">
        <v>43452</v>
      </c>
      <c r="BW38" s="4" t="s">
        <v>1038</v>
      </c>
      <c r="BX38" s="4" t="s">
        <v>480</v>
      </c>
      <c r="BY38" s="1">
        <v>43647</v>
      </c>
      <c r="BZ38" s="32">
        <v>2.2000000000000002</v>
      </c>
      <c r="CA38" s="32">
        <v>3.5000000000000003E-2</v>
      </c>
      <c r="CB38" s="4" t="s">
        <v>328</v>
      </c>
      <c r="CC38" s="1">
        <v>42886</v>
      </c>
      <c r="CD38" s="4" t="s">
        <v>583</v>
      </c>
      <c r="CE38" s="4" t="s">
        <v>480</v>
      </c>
      <c r="CF38" s="4" t="s">
        <v>379</v>
      </c>
      <c r="CG38" s="4" t="s">
        <v>380</v>
      </c>
      <c r="CH38" s="4" t="s">
        <v>343</v>
      </c>
      <c r="CI38" s="6">
        <v>91.53</v>
      </c>
      <c r="CJ38" s="4" t="s">
        <v>330</v>
      </c>
      <c r="CK38" s="4">
        <v>5504037369</v>
      </c>
      <c r="CL38" s="4" t="s">
        <v>1039</v>
      </c>
      <c r="CM38" s="4" t="s">
        <v>328</v>
      </c>
      <c r="CN38" s="1"/>
      <c r="CO38" s="4"/>
      <c r="CP38" s="1">
        <v>43453</v>
      </c>
      <c r="CQ38" s="4" t="s">
        <v>1040</v>
      </c>
      <c r="CR38" s="4" t="s">
        <v>480</v>
      </c>
      <c r="CS38" s="1">
        <v>43282</v>
      </c>
      <c r="CT38" s="32">
        <v>6.94</v>
      </c>
      <c r="CU38" s="32">
        <v>0</v>
      </c>
      <c r="CV38" s="4" t="s">
        <v>328</v>
      </c>
      <c r="CW38" s="1">
        <v>42003</v>
      </c>
      <c r="CX38" s="4" t="s">
        <v>482</v>
      </c>
      <c r="CY38" s="4" t="s">
        <v>480</v>
      </c>
      <c r="CZ38" s="4" t="s">
        <v>379</v>
      </c>
      <c r="DA38" s="4" t="s">
        <v>380</v>
      </c>
      <c r="DB38" s="4" t="s">
        <v>343</v>
      </c>
      <c r="DC38" s="6">
        <v>19.940000000000001</v>
      </c>
      <c r="DD38" s="4" t="s">
        <v>330</v>
      </c>
      <c r="DE38" s="4">
        <v>5504097128</v>
      </c>
      <c r="DF38" s="4" t="s">
        <v>1037</v>
      </c>
      <c r="DG38" s="4" t="s">
        <v>328</v>
      </c>
      <c r="DH38" s="1"/>
      <c r="DI38" s="4"/>
      <c r="DJ38" s="1">
        <v>43452</v>
      </c>
      <c r="DK38" s="4" t="s">
        <v>1041</v>
      </c>
      <c r="DL38" s="4" t="s">
        <v>480</v>
      </c>
      <c r="DM38" s="1">
        <v>43647</v>
      </c>
      <c r="DN38" s="32">
        <v>3.9000000000000004</v>
      </c>
      <c r="DO38" s="32">
        <v>0</v>
      </c>
      <c r="DP38" s="4" t="s">
        <v>328</v>
      </c>
      <c r="DQ38" s="1">
        <v>41893</v>
      </c>
      <c r="DR38" s="4" t="s">
        <v>481</v>
      </c>
      <c r="DS38" s="4" t="s">
        <v>480</v>
      </c>
    </row>
    <row r="39" spans="1:123" ht="15" customHeight="1" x14ac:dyDescent="0.25">
      <c r="A39" s="26">
        <v>36</v>
      </c>
      <c r="B39" s="27" t="s">
        <v>788</v>
      </c>
      <c r="C39" s="27" t="s">
        <v>789</v>
      </c>
      <c r="D39" s="4" t="s">
        <v>379</v>
      </c>
      <c r="E39" s="4" t="s">
        <v>380</v>
      </c>
      <c r="F39" s="4" t="s">
        <v>347</v>
      </c>
      <c r="G39" s="6">
        <v>4.0599999999999996</v>
      </c>
      <c r="H39" s="4" t="s">
        <v>330</v>
      </c>
      <c r="I39" s="4">
        <v>5503248039</v>
      </c>
      <c r="J39" s="4" t="s">
        <v>381</v>
      </c>
      <c r="K39" s="4" t="s">
        <v>328</v>
      </c>
      <c r="L39" s="1"/>
      <c r="M39" s="4"/>
      <c r="N39" s="1">
        <v>43453</v>
      </c>
      <c r="O39" s="4" t="s">
        <v>1034</v>
      </c>
      <c r="P39" s="4" t="s">
        <v>480</v>
      </c>
      <c r="Q39" s="1">
        <v>43647</v>
      </c>
      <c r="R39" s="32">
        <v>0</v>
      </c>
      <c r="S39" s="32">
        <v>1.0389999999999999</v>
      </c>
      <c r="T39" s="4" t="s">
        <v>328</v>
      </c>
      <c r="U39" s="1">
        <v>42886</v>
      </c>
      <c r="V39" s="4" t="s">
        <v>584</v>
      </c>
      <c r="W39" s="4" t="s">
        <v>480</v>
      </c>
      <c r="X39" s="4" t="s">
        <v>379</v>
      </c>
      <c r="Y39" s="4" t="s">
        <v>380</v>
      </c>
      <c r="Z39" s="4" t="s">
        <v>343</v>
      </c>
      <c r="AA39" s="6">
        <v>102.34</v>
      </c>
      <c r="AB39" s="4" t="s">
        <v>330</v>
      </c>
      <c r="AC39" s="4">
        <v>5503249258</v>
      </c>
      <c r="AD39" s="4" t="s">
        <v>1035</v>
      </c>
      <c r="AE39" s="4" t="s">
        <v>328</v>
      </c>
      <c r="AF39" s="1"/>
      <c r="AG39" s="4"/>
      <c r="AH39" s="1">
        <v>43454</v>
      </c>
      <c r="AI39" s="4" t="s">
        <v>682</v>
      </c>
      <c r="AJ39" s="4" t="s">
        <v>480</v>
      </c>
      <c r="AK39" s="1">
        <v>43647</v>
      </c>
      <c r="AL39" s="32">
        <v>3.4</v>
      </c>
      <c r="AM39" s="32">
        <v>4.2000000000000003E-2</v>
      </c>
      <c r="AN39" s="4" t="s">
        <v>328</v>
      </c>
      <c r="AO39" s="1">
        <v>42886</v>
      </c>
      <c r="AP39" s="4" t="s">
        <v>583</v>
      </c>
      <c r="AQ39" s="4" t="s">
        <v>480</v>
      </c>
      <c r="AR39" s="4" t="s">
        <v>379</v>
      </c>
      <c r="AS39" s="4" t="s">
        <v>380</v>
      </c>
      <c r="AT39" s="4" t="s">
        <v>344</v>
      </c>
      <c r="AU39" s="6">
        <v>1561.45</v>
      </c>
      <c r="AV39" s="4" t="s">
        <v>330</v>
      </c>
      <c r="AW39" s="4">
        <v>5503249258</v>
      </c>
      <c r="AX39" s="4" t="s">
        <v>1035</v>
      </c>
      <c r="AY39" s="4" t="s">
        <v>328</v>
      </c>
      <c r="AZ39" s="1"/>
      <c r="BA39" s="4"/>
      <c r="BB39" s="1">
        <v>43454</v>
      </c>
      <c r="BC39" s="4" t="s">
        <v>1036</v>
      </c>
      <c r="BD39" s="4" t="s">
        <v>480</v>
      </c>
      <c r="BE39" s="1">
        <v>43647</v>
      </c>
      <c r="BF39" s="32">
        <v>0</v>
      </c>
      <c r="BG39" s="32">
        <v>0</v>
      </c>
      <c r="BH39" s="4" t="s">
        <v>328</v>
      </c>
      <c r="BI39" s="1"/>
      <c r="BJ39" s="4"/>
      <c r="BK39" s="4" t="s">
        <v>480</v>
      </c>
      <c r="BL39" s="4" t="s">
        <v>379</v>
      </c>
      <c r="BM39" s="4" t="s">
        <v>380</v>
      </c>
      <c r="BN39" s="4" t="s">
        <v>343</v>
      </c>
      <c r="BO39" s="6">
        <v>17.079999999999998</v>
      </c>
      <c r="BP39" s="4" t="s">
        <v>330</v>
      </c>
      <c r="BQ39" s="4">
        <v>5504097128</v>
      </c>
      <c r="BR39" s="4" t="s">
        <v>1037</v>
      </c>
      <c r="BS39" s="4" t="s">
        <v>328</v>
      </c>
      <c r="BT39" s="1"/>
      <c r="BU39" s="4"/>
      <c r="BV39" s="1">
        <v>43452</v>
      </c>
      <c r="BW39" s="4" t="s">
        <v>1038</v>
      </c>
      <c r="BX39" s="4" t="s">
        <v>480</v>
      </c>
      <c r="BY39" s="1">
        <v>43647</v>
      </c>
      <c r="BZ39" s="32">
        <v>5.0999999999999996</v>
      </c>
      <c r="CA39" s="32">
        <v>4.2000000000000003E-2</v>
      </c>
      <c r="CB39" s="4" t="s">
        <v>328</v>
      </c>
      <c r="CC39" s="1">
        <v>42886</v>
      </c>
      <c r="CD39" s="4" t="s">
        <v>583</v>
      </c>
      <c r="CE39" s="4" t="s">
        <v>480</v>
      </c>
      <c r="CF39" s="4" t="s">
        <v>379</v>
      </c>
      <c r="CG39" s="4" t="s">
        <v>380</v>
      </c>
      <c r="CH39" s="4" t="s">
        <v>343</v>
      </c>
      <c r="CI39" s="6">
        <v>91.53</v>
      </c>
      <c r="CJ39" s="4" t="s">
        <v>330</v>
      </c>
      <c r="CK39" s="4">
        <v>5504037369</v>
      </c>
      <c r="CL39" s="4" t="s">
        <v>1039</v>
      </c>
      <c r="CM39" s="4" t="s">
        <v>328</v>
      </c>
      <c r="CN39" s="1"/>
      <c r="CO39" s="4"/>
      <c r="CP39" s="1">
        <v>43453</v>
      </c>
      <c r="CQ39" s="4" t="s">
        <v>1040</v>
      </c>
      <c r="CR39" s="4" t="s">
        <v>480</v>
      </c>
      <c r="CS39" s="1">
        <v>43282</v>
      </c>
      <c r="CT39" s="32">
        <v>6.94</v>
      </c>
      <c r="CU39" s="32">
        <v>0</v>
      </c>
      <c r="CV39" s="4" t="s">
        <v>328</v>
      </c>
      <c r="CW39" s="1">
        <v>42003</v>
      </c>
      <c r="CX39" s="4" t="s">
        <v>482</v>
      </c>
      <c r="CY39" s="4" t="s">
        <v>480</v>
      </c>
      <c r="CZ39" s="4" t="s">
        <v>379</v>
      </c>
      <c r="DA39" s="4" t="s">
        <v>380</v>
      </c>
      <c r="DB39" s="4" t="s">
        <v>343</v>
      </c>
      <c r="DC39" s="6">
        <v>19.940000000000001</v>
      </c>
      <c r="DD39" s="4" t="s">
        <v>330</v>
      </c>
      <c r="DE39" s="4">
        <v>5504097128</v>
      </c>
      <c r="DF39" s="4" t="s">
        <v>1037</v>
      </c>
      <c r="DG39" s="4" t="s">
        <v>328</v>
      </c>
      <c r="DH39" s="1"/>
      <c r="DI39" s="4"/>
      <c r="DJ39" s="1">
        <v>43452</v>
      </c>
      <c r="DK39" s="4" t="s">
        <v>1041</v>
      </c>
      <c r="DL39" s="4" t="s">
        <v>480</v>
      </c>
      <c r="DM39" s="1">
        <v>43647</v>
      </c>
      <c r="DN39" s="32">
        <v>8.5</v>
      </c>
      <c r="DO39" s="32">
        <v>0</v>
      </c>
      <c r="DP39" s="4" t="s">
        <v>328</v>
      </c>
      <c r="DQ39" s="1">
        <v>41893</v>
      </c>
      <c r="DR39" s="4" t="s">
        <v>481</v>
      </c>
      <c r="DS39" s="4" t="s">
        <v>480</v>
      </c>
    </row>
    <row r="40" spans="1:123" ht="15" customHeight="1" x14ac:dyDescent="0.25">
      <c r="A40" s="26">
        <v>37</v>
      </c>
      <c r="B40" s="27" t="s">
        <v>793</v>
      </c>
      <c r="C40" s="27" t="s">
        <v>794</v>
      </c>
      <c r="D40" s="4" t="s">
        <v>379</v>
      </c>
      <c r="E40" s="4" t="s">
        <v>380</v>
      </c>
      <c r="F40" s="4" t="s">
        <v>347</v>
      </c>
      <c r="G40" s="6">
        <v>4.0599999999999996</v>
      </c>
      <c r="H40" s="4" t="s">
        <v>330</v>
      </c>
      <c r="I40" s="4">
        <v>5503248039</v>
      </c>
      <c r="J40" s="4" t="s">
        <v>381</v>
      </c>
      <c r="K40" s="4" t="s">
        <v>328</v>
      </c>
      <c r="L40" s="1"/>
      <c r="M40" s="4"/>
      <c r="N40" s="1">
        <v>43453</v>
      </c>
      <c r="O40" s="4" t="s">
        <v>1034</v>
      </c>
      <c r="P40" s="4" t="s">
        <v>480</v>
      </c>
      <c r="Q40" s="1">
        <v>43647</v>
      </c>
      <c r="R40" s="32">
        <v>0</v>
      </c>
      <c r="S40" s="32">
        <v>1.0389999999999999</v>
      </c>
      <c r="T40" s="4" t="s">
        <v>328</v>
      </c>
      <c r="U40" s="1">
        <v>42886</v>
      </c>
      <c r="V40" s="4" t="s">
        <v>584</v>
      </c>
      <c r="W40" s="4" t="s">
        <v>480</v>
      </c>
      <c r="X40" s="4" t="s">
        <v>379</v>
      </c>
      <c r="Y40" s="4" t="s">
        <v>380</v>
      </c>
      <c r="Z40" s="4" t="s">
        <v>343</v>
      </c>
      <c r="AA40" s="6">
        <v>102.34</v>
      </c>
      <c r="AB40" s="4" t="s">
        <v>330</v>
      </c>
      <c r="AC40" s="4">
        <v>5503249258</v>
      </c>
      <c r="AD40" s="4" t="s">
        <v>1035</v>
      </c>
      <c r="AE40" s="4" t="s">
        <v>328</v>
      </c>
      <c r="AF40" s="1"/>
      <c r="AG40" s="4"/>
      <c r="AH40" s="1">
        <v>43454</v>
      </c>
      <c r="AI40" s="4" t="s">
        <v>682</v>
      </c>
      <c r="AJ40" s="4" t="s">
        <v>480</v>
      </c>
      <c r="AK40" s="1">
        <v>43647</v>
      </c>
      <c r="AL40" s="32">
        <v>3.4</v>
      </c>
      <c r="AM40" s="32">
        <v>4.2000000000000003E-2</v>
      </c>
      <c r="AN40" s="4" t="s">
        <v>328</v>
      </c>
      <c r="AO40" s="1">
        <v>42886</v>
      </c>
      <c r="AP40" s="4" t="s">
        <v>583</v>
      </c>
      <c r="AQ40" s="4" t="s">
        <v>480</v>
      </c>
      <c r="AR40" s="4" t="s">
        <v>379</v>
      </c>
      <c r="AS40" s="4" t="s">
        <v>380</v>
      </c>
      <c r="AT40" s="4" t="s">
        <v>344</v>
      </c>
      <c r="AU40" s="6">
        <v>1561.45</v>
      </c>
      <c r="AV40" s="4" t="s">
        <v>330</v>
      </c>
      <c r="AW40" s="4">
        <v>5503249258</v>
      </c>
      <c r="AX40" s="4" t="s">
        <v>1035</v>
      </c>
      <c r="AY40" s="4" t="s">
        <v>328</v>
      </c>
      <c r="AZ40" s="1"/>
      <c r="BA40" s="4"/>
      <c r="BB40" s="1">
        <v>43454</v>
      </c>
      <c r="BC40" s="4" t="s">
        <v>1036</v>
      </c>
      <c r="BD40" s="4" t="s">
        <v>480</v>
      </c>
      <c r="BE40" s="1">
        <v>43647</v>
      </c>
      <c r="BF40" s="32">
        <v>0</v>
      </c>
      <c r="BG40" s="32">
        <v>0</v>
      </c>
      <c r="BH40" s="4" t="s">
        <v>328</v>
      </c>
      <c r="BI40" s="1"/>
      <c r="BJ40" s="4"/>
      <c r="BK40" s="4" t="s">
        <v>480</v>
      </c>
      <c r="BL40" s="4" t="s">
        <v>379</v>
      </c>
      <c r="BM40" s="4" t="s">
        <v>380</v>
      </c>
      <c r="BN40" s="4" t="s">
        <v>343</v>
      </c>
      <c r="BO40" s="6">
        <v>17.079999999999998</v>
      </c>
      <c r="BP40" s="4" t="s">
        <v>330</v>
      </c>
      <c r="BQ40" s="4">
        <v>5504097128</v>
      </c>
      <c r="BR40" s="4" t="s">
        <v>1037</v>
      </c>
      <c r="BS40" s="4" t="s">
        <v>328</v>
      </c>
      <c r="BT40" s="1"/>
      <c r="BU40" s="4"/>
      <c r="BV40" s="1">
        <v>43452</v>
      </c>
      <c r="BW40" s="4" t="s">
        <v>1038</v>
      </c>
      <c r="BX40" s="4" t="s">
        <v>480</v>
      </c>
      <c r="BY40" s="1">
        <v>43647</v>
      </c>
      <c r="BZ40" s="32">
        <v>5.0999999999999996</v>
      </c>
      <c r="CA40" s="32">
        <v>4.2000000000000003E-2</v>
      </c>
      <c r="CB40" s="4" t="s">
        <v>328</v>
      </c>
      <c r="CC40" s="1">
        <v>42886</v>
      </c>
      <c r="CD40" s="4" t="s">
        <v>583</v>
      </c>
      <c r="CE40" s="4" t="s">
        <v>480</v>
      </c>
      <c r="CF40" s="4" t="s">
        <v>379</v>
      </c>
      <c r="CG40" s="4" t="s">
        <v>380</v>
      </c>
      <c r="CH40" s="4" t="s">
        <v>343</v>
      </c>
      <c r="CI40" s="6">
        <v>91.53</v>
      </c>
      <c r="CJ40" s="4" t="s">
        <v>330</v>
      </c>
      <c r="CK40" s="4">
        <v>5504037369</v>
      </c>
      <c r="CL40" s="4" t="s">
        <v>1039</v>
      </c>
      <c r="CM40" s="4" t="s">
        <v>328</v>
      </c>
      <c r="CN40" s="1"/>
      <c r="CO40" s="4"/>
      <c r="CP40" s="1">
        <v>43453</v>
      </c>
      <c r="CQ40" s="4" t="s">
        <v>1040</v>
      </c>
      <c r="CR40" s="4" t="s">
        <v>480</v>
      </c>
      <c r="CS40" s="1">
        <v>43282</v>
      </c>
      <c r="CT40" s="32">
        <v>6.94</v>
      </c>
      <c r="CU40" s="32">
        <v>0</v>
      </c>
      <c r="CV40" s="4" t="s">
        <v>328</v>
      </c>
      <c r="CW40" s="1">
        <v>42003</v>
      </c>
      <c r="CX40" s="4" t="s">
        <v>482</v>
      </c>
      <c r="CY40" s="4" t="s">
        <v>480</v>
      </c>
      <c r="CZ40" s="4" t="s">
        <v>379</v>
      </c>
      <c r="DA40" s="4" t="s">
        <v>380</v>
      </c>
      <c r="DB40" s="4" t="s">
        <v>343</v>
      </c>
      <c r="DC40" s="6">
        <v>19.940000000000001</v>
      </c>
      <c r="DD40" s="4" t="s">
        <v>330</v>
      </c>
      <c r="DE40" s="4">
        <v>5504097128</v>
      </c>
      <c r="DF40" s="4" t="s">
        <v>1037</v>
      </c>
      <c r="DG40" s="4" t="s">
        <v>328</v>
      </c>
      <c r="DH40" s="1"/>
      <c r="DI40" s="4"/>
      <c r="DJ40" s="1">
        <v>43452</v>
      </c>
      <c r="DK40" s="4" t="s">
        <v>1041</v>
      </c>
      <c r="DL40" s="4" t="s">
        <v>480</v>
      </c>
      <c r="DM40" s="1">
        <v>43647</v>
      </c>
      <c r="DN40" s="32">
        <v>8.5</v>
      </c>
      <c r="DO40" s="32">
        <v>0</v>
      </c>
      <c r="DP40" s="4" t="s">
        <v>328</v>
      </c>
      <c r="DQ40" s="1">
        <v>41893</v>
      </c>
      <c r="DR40" s="4" t="s">
        <v>481</v>
      </c>
      <c r="DS40" s="4" t="s">
        <v>480</v>
      </c>
    </row>
    <row r="41" spans="1:123" ht="15" customHeight="1" x14ac:dyDescent="0.25">
      <c r="A41" s="26">
        <v>38</v>
      </c>
      <c r="B41" s="27" t="s">
        <v>666</v>
      </c>
      <c r="C41" s="27" t="s">
        <v>586</v>
      </c>
      <c r="D41" s="4" t="s">
        <v>379</v>
      </c>
      <c r="E41" s="4" t="s">
        <v>380</v>
      </c>
      <c r="F41" s="4" t="s">
        <v>347</v>
      </c>
      <c r="G41" s="6">
        <v>4.0599999999999996</v>
      </c>
      <c r="H41" s="4" t="s">
        <v>330</v>
      </c>
      <c r="I41" s="4">
        <v>5503248039</v>
      </c>
      <c r="J41" s="4" t="s">
        <v>381</v>
      </c>
      <c r="K41" s="4" t="s">
        <v>328</v>
      </c>
      <c r="L41" s="1"/>
      <c r="M41" s="4"/>
      <c r="N41" s="1">
        <v>43453</v>
      </c>
      <c r="O41" s="4" t="s">
        <v>1034</v>
      </c>
      <c r="P41" s="4" t="s">
        <v>480</v>
      </c>
      <c r="Q41" s="1">
        <v>43647</v>
      </c>
      <c r="R41" s="32">
        <v>0</v>
      </c>
      <c r="S41" s="32">
        <v>1.0389999999999999</v>
      </c>
      <c r="T41" s="4" t="s">
        <v>328</v>
      </c>
      <c r="U41" s="1">
        <v>42886</v>
      </c>
      <c r="V41" s="4" t="s">
        <v>584</v>
      </c>
      <c r="W41" s="4" t="s">
        <v>480</v>
      </c>
      <c r="X41" s="4" t="s">
        <v>379</v>
      </c>
      <c r="Y41" s="4" t="s">
        <v>380</v>
      </c>
      <c r="Z41" s="4" t="s">
        <v>343</v>
      </c>
      <c r="AA41" s="6">
        <v>102.34</v>
      </c>
      <c r="AB41" s="4" t="s">
        <v>330</v>
      </c>
      <c r="AC41" s="4">
        <v>5503249258</v>
      </c>
      <c r="AD41" s="4" t="s">
        <v>1035</v>
      </c>
      <c r="AE41" s="4" t="s">
        <v>328</v>
      </c>
      <c r="AF41" s="1"/>
      <c r="AG41" s="4"/>
      <c r="AH41" s="1">
        <v>43454</v>
      </c>
      <c r="AI41" s="4" t="s">
        <v>682</v>
      </c>
      <c r="AJ41" s="4" t="s">
        <v>480</v>
      </c>
      <c r="AK41" s="1">
        <v>43647</v>
      </c>
      <c r="AL41" s="32">
        <v>3.4</v>
      </c>
      <c r="AM41" s="32">
        <v>4.2000000000000003E-2</v>
      </c>
      <c r="AN41" s="4" t="s">
        <v>328</v>
      </c>
      <c r="AO41" s="1">
        <v>42886</v>
      </c>
      <c r="AP41" s="4" t="s">
        <v>583</v>
      </c>
      <c r="AQ41" s="4" t="s">
        <v>480</v>
      </c>
      <c r="AR41" s="4" t="s">
        <v>379</v>
      </c>
      <c r="AS41" s="4" t="s">
        <v>380</v>
      </c>
      <c r="AT41" s="4" t="s">
        <v>344</v>
      </c>
      <c r="AU41" s="6">
        <v>1561.45</v>
      </c>
      <c r="AV41" s="4" t="s">
        <v>330</v>
      </c>
      <c r="AW41" s="4">
        <v>5503249258</v>
      </c>
      <c r="AX41" s="4" t="s">
        <v>1035</v>
      </c>
      <c r="AY41" s="4" t="s">
        <v>328</v>
      </c>
      <c r="AZ41" s="1"/>
      <c r="BA41" s="4"/>
      <c r="BB41" s="1">
        <v>43454</v>
      </c>
      <c r="BC41" s="4" t="s">
        <v>1036</v>
      </c>
      <c r="BD41" s="4" t="s">
        <v>480</v>
      </c>
      <c r="BE41" s="1">
        <v>43647</v>
      </c>
      <c r="BF41" s="32">
        <v>0</v>
      </c>
      <c r="BG41" s="32">
        <v>0</v>
      </c>
      <c r="BH41" s="4" t="s">
        <v>328</v>
      </c>
      <c r="BI41" s="1"/>
      <c r="BJ41" s="4"/>
      <c r="BK41" s="4" t="s">
        <v>480</v>
      </c>
      <c r="BL41" s="4" t="s">
        <v>379</v>
      </c>
      <c r="BM41" s="4" t="s">
        <v>380</v>
      </c>
      <c r="BN41" s="4" t="s">
        <v>343</v>
      </c>
      <c r="BO41" s="6">
        <v>17.079999999999998</v>
      </c>
      <c r="BP41" s="4" t="s">
        <v>330</v>
      </c>
      <c r="BQ41" s="4">
        <v>5504097128</v>
      </c>
      <c r="BR41" s="4" t="s">
        <v>1037</v>
      </c>
      <c r="BS41" s="4" t="s">
        <v>328</v>
      </c>
      <c r="BT41" s="1"/>
      <c r="BU41" s="4"/>
      <c r="BV41" s="1">
        <v>43452</v>
      </c>
      <c r="BW41" s="4" t="s">
        <v>1038</v>
      </c>
      <c r="BX41" s="4" t="s">
        <v>480</v>
      </c>
      <c r="BY41" s="1">
        <v>43647</v>
      </c>
      <c r="BZ41" s="32">
        <v>5.0999999999999996</v>
      </c>
      <c r="CA41" s="32">
        <v>4.2000000000000003E-2</v>
      </c>
      <c r="CB41" s="4" t="s">
        <v>328</v>
      </c>
      <c r="CC41" s="1">
        <v>42886</v>
      </c>
      <c r="CD41" s="4" t="s">
        <v>583</v>
      </c>
      <c r="CE41" s="4" t="s">
        <v>480</v>
      </c>
      <c r="CF41" s="4" t="s">
        <v>379</v>
      </c>
      <c r="CG41" s="4" t="s">
        <v>380</v>
      </c>
      <c r="CH41" s="4" t="s">
        <v>343</v>
      </c>
      <c r="CI41" s="6">
        <v>91.53</v>
      </c>
      <c r="CJ41" s="4" t="s">
        <v>330</v>
      </c>
      <c r="CK41" s="4">
        <v>5504037369</v>
      </c>
      <c r="CL41" s="4" t="s">
        <v>1039</v>
      </c>
      <c r="CM41" s="4" t="s">
        <v>328</v>
      </c>
      <c r="CN41" s="1"/>
      <c r="CO41" s="4"/>
      <c r="CP41" s="1">
        <v>43453</v>
      </c>
      <c r="CQ41" s="4" t="s">
        <v>1040</v>
      </c>
      <c r="CR41" s="4" t="s">
        <v>480</v>
      </c>
      <c r="CS41" s="1">
        <v>43282</v>
      </c>
      <c r="CT41" s="32">
        <v>6.94</v>
      </c>
      <c r="CU41" s="32">
        <v>0</v>
      </c>
      <c r="CV41" s="4" t="s">
        <v>328</v>
      </c>
      <c r="CW41" s="1">
        <v>42003</v>
      </c>
      <c r="CX41" s="4" t="s">
        <v>482</v>
      </c>
      <c r="CY41" s="4" t="s">
        <v>480</v>
      </c>
      <c r="CZ41" s="4" t="s">
        <v>379</v>
      </c>
      <c r="DA41" s="4" t="s">
        <v>380</v>
      </c>
      <c r="DB41" s="4" t="s">
        <v>343</v>
      </c>
      <c r="DC41" s="6">
        <v>19.940000000000001</v>
      </c>
      <c r="DD41" s="4" t="s">
        <v>330</v>
      </c>
      <c r="DE41" s="4">
        <v>5504097128</v>
      </c>
      <c r="DF41" s="4" t="s">
        <v>1037</v>
      </c>
      <c r="DG41" s="4" t="s">
        <v>328</v>
      </c>
      <c r="DH41" s="1"/>
      <c r="DI41" s="4"/>
      <c r="DJ41" s="1">
        <v>43452</v>
      </c>
      <c r="DK41" s="4" t="s">
        <v>1041</v>
      </c>
      <c r="DL41" s="4" t="s">
        <v>480</v>
      </c>
      <c r="DM41" s="1">
        <v>43647</v>
      </c>
      <c r="DN41" s="32">
        <v>8.5</v>
      </c>
      <c r="DO41" s="32">
        <v>0</v>
      </c>
      <c r="DP41" s="4" t="s">
        <v>328</v>
      </c>
      <c r="DQ41" s="1">
        <v>41893</v>
      </c>
      <c r="DR41" s="4" t="s">
        <v>481</v>
      </c>
      <c r="DS41" s="4" t="s">
        <v>480</v>
      </c>
    </row>
    <row r="42" spans="1:123" ht="15" customHeight="1" x14ac:dyDescent="0.25">
      <c r="A42" s="26">
        <v>39</v>
      </c>
      <c r="B42" s="27" t="s">
        <v>798</v>
      </c>
      <c r="C42" s="27" t="s">
        <v>799</v>
      </c>
      <c r="D42" s="4" t="s">
        <v>379</v>
      </c>
      <c r="E42" s="4" t="s">
        <v>380</v>
      </c>
      <c r="F42" s="4" t="s">
        <v>347</v>
      </c>
      <c r="G42" s="6">
        <v>4.0599999999999996</v>
      </c>
      <c r="H42" s="4" t="s">
        <v>330</v>
      </c>
      <c r="I42" s="4">
        <v>5503248039</v>
      </c>
      <c r="J42" s="4" t="s">
        <v>381</v>
      </c>
      <c r="K42" s="4" t="s">
        <v>328</v>
      </c>
      <c r="L42" s="1"/>
      <c r="M42" s="4"/>
      <c r="N42" s="1">
        <v>43453</v>
      </c>
      <c r="O42" s="4" t="s">
        <v>1034</v>
      </c>
      <c r="P42" s="4" t="s">
        <v>480</v>
      </c>
      <c r="Q42" s="1">
        <v>43647</v>
      </c>
      <c r="R42" s="32">
        <v>0</v>
      </c>
      <c r="S42" s="32">
        <v>1.0389999999999999</v>
      </c>
      <c r="T42" s="4" t="s">
        <v>328</v>
      </c>
      <c r="U42" s="1">
        <v>42886</v>
      </c>
      <c r="V42" s="4" t="s">
        <v>584</v>
      </c>
      <c r="W42" s="4" t="s">
        <v>480</v>
      </c>
      <c r="X42" s="4" t="s">
        <v>379</v>
      </c>
      <c r="Y42" s="4" t="s">
        <v>380</v>
      </c>
      <c r="Z42" s="4" t="s">
        <v>343</v>
      </c>
      <c r="AA42" s="6">
        <v>102.34</v>
      </c>
      <c r="AB42" s="4" t="s">
        <v>330</v>
      </c>
      <c r="AC42" s="4">
        <v>5503249258</v>
      </c>
      <c r="AD42" s="4" t="s">
        <v>1035</v>
      </c>
      <c r="AE42" s="4" t="s">
        <v>328</v>
      </c>
      <c r="AF42" s="1"/>
      <c r="AG42" s="4"/>
      <c r="AH42" s="1">
        <v>43454</v>
      </c>
      <c r="AI42" s="4" t="s">
        <v>682</v>
      </c>
      <c r="AJ42" s="4" t="s">
        <v>480</v>
      </c>
      <c r="AK42" s="1">
        <v>43647</v>
      </c>
      <c r="AL42" s="32">
        <v>3.4</v>
      </c>
      <c r="AM42" s="32">
        <v>4.2000000000000003E-2</v>
      </c>
      <c r="AN42" s="4" t="s">
        <v>328</v>
      </c>
      <c r="AO42" s="1">
        <v>42886</v>
      </c>
      <c r="AP42" s="4" t="s">
        <v>583</v>
      </c>
      <c r="AQ42" s="4" t="s">
        <v>480</v>
      </c>
      <c r="AR42" s="4" t="s">
        <v>379</v>
      </c>
      <c r="AS42" s="4" t="s">
        <v>380</v>
      </c>
      <c r="AT42" s="4" t="s">
        <v>344</v>
      </c>
      <c r="AU42" s="6">
        <v>1561.45</v>
      </c>
      <c r="AV42" s="4" t="s">
        <v>330</v>
      </c>
      <c r="AW42" s="4">
        <v>5503249258</v>
      </c>
      <c r="AX42" s="4" t="s">
        <v>1035</v>
      </c>
      <c r="AY42" s="4" t="s">
        <v>328</v>
      </c>
      <c r="AZ42" s="1"/>
      <c r="BA42" s="4"/>
      <c r="BB42" s="1">
        <v>43454</v>
      </c>
      <c r="BC42" s="4" t="s">
        <v>1036</v>
      </c>
      <c r="BD42" s="4" t="s">
        <v>480</v>
      </c>
      <c r="BE42" s="1">
        <v>43647</v>
      </c>
      <c r="BF42" s="32">
        <v>0</v>
      </c>
      <c r="BG42" s="32">
        <v>0</v>
      </c>
      <c r="BH42" s="4" t="s">
        <v>328</v>
      </c>
      <c r="BI42" s="1"/>
      <c r="BJ42" s="4"/>
      <c r="BK42" s="4" t="s">
        <v>480</v>
      </c>
      <c r="BL42" s="4" t="s">
        <v>379</v>
      </c>
      <c r="BM42" s="4" t="s">
        <v>380</v>
      </c>
      <c r="BN42" s="4" t="s">
        <v>343</v>
      </c>
      <c r="BO42" s="6">
        <v>17.079999999999998</v>
      </c>
      <c r="BP42" s="4" t="s">
        <v>330</v>
      </c>
      <c r="BQ42" s="4">
        <v>5504097128</v>
      </c>
      <c r="BR42" s="4" t="s">
        <v>1037</v>
      </c>
      <c r="BS42" s="4" t="s">
        <v>328</v>
      </c>
      <c r="BT42" s="1"/>
      <c r="BU42" s="4"/>
      <c r="BV42" s="1">
        <v>43452</v>
      </c>
      <c r="BW42" s="4" t="s">
        <v>1038</v>
      </c>
      <c r="BX42" s="4" t="s">
        <v>480</v>
      </c>
      <c r="BY42" s="1">
        <v>43647</v>
      </c>
      <c r="BZ42" s="32">
        <v>5.0999999999999996</v>
      </c>
      <c r="CA42" s="32">
        <v>4.2000000000000003E-2</v>
      </c>
      <c r="CB42" s="4" t="s">
        <v>328</v>
      </c>
      <c r="CC42" s="1">
        <v>42886</v>
      </c>
      <c r="CD42" s="4" t="s">
        <v>583</v>
      </c>
      <c r="CE42" s="4" t="s">
        <v>480</v>
      </c>
      <c r="CF42" s="4" t="s">
        <v>379</v>
      </c>
      <c r="CG42" s="4" t="s">
        <v>380</v>
      </c>
      <c r="CH42" s="4" t="s">
        <v>343</v>
      </c>
      <c r="CI42" s="6">
        <v>91.53</v>
      </c>
      <c r="CJ42" s="4" t="s">
        <v>330</v>
      </c>
      <c r="CK42" s="4">
        <v>5504037369</v>
      </c>
      <c r="CL42" s="4" t="s">
        <v>1039</v>
      </c>
      <c r="CM42" s="4" t="s">
        <v>328</v>
      </c>
      <c r="CN42" s="1"/>
      <c r="CO42" s="4"/>
      <c r="CP42" s="1">
        <v>43453</v>
      </c>
      <c r="CQ42" s="4" t="s">
        <v>1040</v>
      </c>
      <c r="CR42" s="4" t="s">
        <v>480</v>
      </c>
      <c r="CS42" s="1">
        <v>43282</v>
      </c>
      <c r="CT42" s="32">
        <v>6.94</v>
      </c>
      <c r="CU42" s="32">
        <v>0</v>
      </c>
      <c r="CV42" s="4" t="s">
        <v>328</v>
      </c>
      <c r="CW42" s="1">
        <v>42003</v>
      </c>
      <c r="CX42" s="4" t="s">
        <v>482</v>
      </c>
      <c r="CY42" s="4" t="s">
        <v>480</v>
      </c>
      <c r="CZ42" s="4" t="s">
        <v>379</v>
      </c>
      <c r="DA42" s="4" t="s">
        <v>380</v>
      </c>
      <c r="DB42" s="4" t="s">
        <v>343</v>
      </c>
      <c r="DC42" s="6">
        <v>19.940000000000001</v>
      </c>
      <c r="DD42" s="4" t="s">
        <v>330</v>
      </c>
      <c r="DE42" s="4">
        <v>5504097128</v>
      </c>
      <c r="DF42" s="4" t="s">
        <v>1037</v>
      </c>
      <c r="DG42" s="4" t="s">
        <v>328</v>
      </c>
      <c r="DH42" s="1"/>
      <c r="DI42" s="4"/>
      <c r="DJ42" s="1">
        <v>43452</v>
      </c>
      <c r="DK42" s="4" t="s">
        <v>1041</v>
      </c>
      <c r="DL42" s="4" t="s">
        <v>480</v>
      </c>
      <c r="DM42" s="1">
        <v>43647</v>
      </c>
      <c r="DN42" s="32">
        <v>8.5</v>
      </c>
      <c r="DO42" s="32">
        <v>0</v>
      </c>
      <c r="DP42" s="4" t="s">
        <v>328</v>
      </c>
      <c r="DQ42" s="1">
        <v>41893</v>
      </c>
      <c r="DR42" s="4" t="s">
        <v>481</v>
      </c>
      <c r="DS42" s="4" t="s">
        <v>480</v>
      </c>
    </row>
    <row r="43" spans="1:123" ht="15" customHeight="1" x14ac:dyDescent="0.25">
      <c r="A43" s="26">
        <v>40</v>
      </c>
      <c r="B43" s="27" t="s">
        <v>803</v>
      </c>
      <c r="C43" s="27" t="s">
        <v>804</v>
      </c>
      <c r="D43" s="4" t="s">
        <v>379</v>
      </c>
      <c r="E43" s="4" t="s">
        <v>380</v>
      </c>
      <c r="F43" s="4" t="s">
        <v>347</v>
      </c>
      <c r="G43" s="6">
        <v>4.0599999999999996</v>
      </c>
      <c r="H43" s="4" t="s">
        <v>330</v>
      </c>
      <c r="I43" s="4">
        <v>5503248039</v>
      </c>
      <c r="J43" s="4" t="s">
        <v>381</v>
      </c>
      <c r="K43" s="4" t="s">
        <v>328</v>
      </c>
      <c r="L43" s="1"/>
      <c r="M43" s="4"/>
      <c r="N43" s="1">
        <v>43453</v>
      </c>
      <c r="O43" s="4" t="s">
        <v>1034</v>
      </c>
      <c r="P43" s="4" t="s">
        <v>480</v>
      </c>
      <c r="Q43" s="1">
        <v>43647</v>
      </c>
      <c r="R43" s="32">
        <v>0</v>
      </c>
      <c r="S43" s="32">
        <v>1.0389999999999999</v>
      </c>
      <c r="T43" s="4" t="s">
        <v>328</v>
      </c>
      <c r="U43" s="1">
        <v>42886</v>
      </c>
      <c r="V43" s="4" t="s">
        <v>584</v>
      </c>
      <c r="W43" s="4" t="s">
        <v>480</v>
      </c>
      <c r="X43" s="4" t="s">
        <v>379</v>
      </c>
      <c r="Y43" s="4" t="s">
        <v>380</v>
      </c>
      <c r="Z43" s="4" t="s">
        <v>343</v>
      </c>
      <c r="AA43" s="6">
        <v>102.34</v>
      </c>
      <c r="AB43" s="4" t="s">
        <v>330</v>
      </c>
      <c r="AC43" s="4">
        <v>5503249258</v>
      </c>
      <c r="AD43" s="4" t="s">
        <v>1035</v>
      </c>
      <c r="AE43" s="4" t="s">
        <v>328</v>
      </c>
      <c r="AF43" s="1"/>
      <c r="AG43" s="4"/>
      <c r="AH43" s="1">
        <v>43454</v>
      </c>
      <c r="AI43" s="4" t="s">
        <v>682</v>
      </c>
      <c r="AJ43" s="4" t="s">
        <v>480</v>
      </c>
      <c r="AK43" s="1">
        <v>43647</v>
      </c>
      <c r="AL43" s="32">
        <v>3.4</v>
      </c>
      <c r="AM43" s="32">
        <v>4.2000000000000003E-2</v>
      </c>
      <c r="AN43" s="4" t="s">
        <v>328</v>
      </c>
      <c r="AO43" s="1">
        <v>42886</v>
      </c>
      <c r="AP43" s="4" t="s">
        <v>583</v>
      </c>
      <c r="AQ43" s="4" t="s">
        <v>480</v>
      </c>
      <c r="AR43" s="4" t="s">
        <v>379</v>
      </c>
      <c r="AS43" s="4" t="s">
        <v>380</v>
      </c>
      <c r="AT43" s="4" t="s">
        <v>344</v>
      </c>
      <c r="AU43" s="6">
        <v>1561.45</v>
      </c>
      <c r="AV43" s="4" t="s">
        <v>330</v>
      </c>
      <c r="AW43" s="4">
        <v>5503249258</v>
      </c>
      <c r="AX43" s="4" t="s">
        <v>1035</v>
      </c>
      <c r="AY43" s="4" t="s">
        <v>328</v>
      </c>
      <c r="AZ43" s="1"/>
      <c r="BA43" s="4"/>
      <c r="BB43" s="1">
        <v>43454</v>
      </c>
      <c r="BC43" s="4" t="s">
        <v>1036</v>
      </c>
      <c r="BD43" s="4" t="s">
        <v>480</v>
      </c>
      <c r="BE43" s="1">
        <v>43647</v>
      </c>
      <c r="BF43" s="32">
        <v>0</v>
      </c>
      <c r="BG43" s="32">
        <v>0</v>
      </c>
      <c r="BH43" s="4" t="s">
        <v>328</v>
      </c>
      <c r="BI43" s="1"/>
      <c r="BJ43" s="4"/>
      <c r="BK43" s="4" t="s">
        <v>480</v>
      </c>
      <c r="BL43" s="4" t="s">
        <v>379</v>
      </c>
      <c r="BM43" s="4" t="s">
        <v>380</v>
      </c>
      <c r="BN43" s="4" t="s">
        <v>343</v>
      </c>
      <c r="BO43" s="6">
        <v>17.079999999999998</v>
      </c>
      <c r="BP43" s="4" t="s">
        <v>330</v>
      </c>
      <c r="BQ43" s="4">
        <v>5504097128</v>
      </c>
      <c r="BR43" s="4" t="s">
        <v>1037</v>
      </c>
      <c r="BS43" s="4" t="s">
        <v>328</v>
      </c>
      <c r="BT43" s="1"/>
      <c r="BU43" s="4"/>
      <c r="BV43" s="1">
        <v>43452</v>
      </c>
      <c r="BW43" s="4" t="s">
        <v>1038</v>
      </c>
      <c r="BX43" s="4" t="s">
        <v>480</v>
      </c>
      <c r="BY43" s="1">
        <v>43647</v>
      </c>
      <c r="BZ43" s="32">
        <v>5.0999999999999996</v>
      </c>
      <c r="CA43" s="32">
        <v>4.2000000000000003E-2</v>
      </c>
      <c r="CB43" s="4" t="s">
        <v>328</v>
      </c>
      <c r="CC43" s="1">
        <v>42886</v>
      </c>
      <c r="CD43" s="4" t="s">
        <v>583</v>
      </c>
      <c r="CE43" s="4" t="s">
        <v>480</v>
      </c>
      <c r="CF43" s="4" t="s">
        <v>379</v>
      </c>
      <c r="CG43" s="4" t="s">
        <v>380</v>
      </c>
      <c r="CH43" s="4" t="s">
        <v>343</v>
      </c>
      <c r="CI43" s="6">
        <v>91.53</v>
      </c>
      <c r="CJ43" s="4" t="s">
        <v>330</v>
      </c>
      <c r="CK43" s="4">
        <v>5504037369</v>
      </c>
      <c r="CL43" s="4" t="s">
        <v>1039</v>
      </c>
      <c r="CM43" s="4" t="s">
        <v>328</v>
      </c>
      <c r="CN43" s="1"/>
      <c r="CO43" s="4"/>
      <c r="CP43" s="1">
        <v>43453</v>
      </c>
      <c r="CQ43" s="4" t="s">
        <v>1040</v>
      </c>
      <c r="CR43" s="4" t="s">
        <v>480</v>
      </c>
      <c r="CS43" s="1">
        <v>43282</v>
      </c>
      <c r="CT43" s="32">
        <v>6.94</v>
      </c>
      <c r="CU43" s="32">
        <v>0</v>
      </c>
      <c r="CV43" s="4" t="s">
        <v>328</v>
      </c>
      <c r="CW43" s="1">
        <v>42003</v>
      </c>
      <c r="CX43" s="4" t="s">
        <v>482</v>
      </c>
      <c r="CY43" s="4" t="s">
        <v>480</v>
      </c>
      <c r="CZ43" s="4" t="s">
        <v>379</v>
      </c>
      <c r="DA43" s="4" t="s">
        <v>380</v>
      </c>
      <c r="DB43" s="4" t="s">
        <v>343</v>
      </c>
      <c r="DC43" s="6">
        <v>19.940000000000001</v>
      </c>
      <c r="DD43" s="4" t="s">
        <v>330</v>
      </c>
      <c r="DE43" s="4">
        <v>5504097128</v>
      </c>
      <c r="DF43" s="4" t="s">
        <v>1037</v>
      </c>
      <c r="DG43" s="4" t="s">
        <v>328</v>
      </c>
      <c r="DH43" s="1"/>
      <c r="DI43" s="4"/>
      <c r="DJ43" s="1">
        <v>43452</v>
      </c>
      <c r="DK43" s="4" t="s">
        <v>1041</v>
      </c>
      <c r="DL43" s="4" t="s">
        <v>480</v>
      </c>
      <c r="DM43" s="1">
        <v>43647</v>
      </c>
      <c r="DN43" s="32">
        <v>8.5</v>
      </c>
      <c r="DO43" s="32">
        <v>0</v>
      </c>
      <c r="DP43" s="4" t="s">
        <v>328</v>
      </c>
      <c r="DQ43" s="1">
        <v>41893</v>
      </c>
      <c r="DR43" s="4" t="s">
        <v>481</v>
      </c>
      <c r="DS43" s="4" t="s">
        <v>480</v>
      </c>
    </row>
    <row r="44" spans="1:123" ht="15" customHeight="1" x14ac:dyDescent="0.25">
      <c r="A44" s="26">
        <v>41</v>
      </c>
      <c r="B44" s="27" t="s">
        <v>808</v>
      </c>
      <c r="C44" s="27" t="s">
        <v>809</v>
      </c>
      <c r="D44" s="4" t="s">
        <v>379</v>
      </c>
      <c r="E44" s="4" t="s">
        <v>380</v>
      </c>
      <c r="F44" s="4" t="s">
        <v>347</v>
      </c>
      <c r="G44" s="6">
        <v>4.0599999999999996</v>
      </c>
      <c r="H44" s="4" t="s">
        <v>330</v>
      </c>
      <c r="I44" s="4">
        <v>5503248039</v>
      </c>
      <c r="J44" s="4" t="s">
        <v>381</v>
      </c>
      <c r="K44" s="4" t="s">
        <v>328</v>
      </c>
      <c r="L44" s="1"/>
      <c r="M44" s="4"/>
      <c r="N44" s="1">
        <v>43453</v>
      </c>
      <c r="O44" s="4" t="s">
        <v>1034</v>
      </c>
      <c r="P44" s="4" t="s">
        <v>480</v>
      </c>
      <c r="Q44" s="1">
        <v>43647</v>
      </c>
      <c r="R44" s="32">
        <v>0</v>
      </c>
      <c r="S44" s="32">
        <v>1.0389999999999999</v>
      </c>
      <c r="T44" s="4" t="s">
        <v>328</v>
      </c>
      <c r="U44" s="1">
        <v>42886</v>
      </c>
      <c r="V44" s="4" t="s">
        <v>584</v>
      </c>
      <c r="W44" s="4" t="s">
        <v>480</v>
      </c>
      <c r="X44" s="4" t="s">
        <v>379</v>
      </c>
      <c r="Y44" s="4" t="s">
        <v>380</v>
      </c>
      <c r="Z44" s="4" t="s">
        <v>343</v>
      </c>
      <c r="AA44" s="6">
        <v>102.34</v>
      </c>
      <c r="AB44" s="4" t="s">
        <v>330</v>
      </c>
      <c r="AC44" s="4">
        <v>5503249258</v>
      </c>
      <c r="AD44" s="4" t="s">
        <v>1035</v>
      </c>
      <c r="AE44" s="4" t="s">
        <v>328</v>
      </c>
      <c r="AF44" s="1"/>
      <c r="AG44" s="4"/>
      <c r="AH44" s="1">
        <v>43454</v>
      </c>
      <c r="AI44" s="4" t="s">
        <v>682</v>
      </c>
      <c r="AJ44" s="4" t="s">
        <v>480</v>
      </c>
      <c r="AK44" s="1">
        <v>43647</v>
      </c>
      <c r="AL44" s="32">
        <v>3.4</v>
      </c>
      <c r="AM44" s="32">
        <v>4.2000000000000003E-2</v>
      </c>
      <c r="AN44" s="4" t="s">
        <v>328</v>
      </c>
      <c r="AO44" s="1">
        <v>42886</v>
      </c>
      <c r="AP44" s="4" t="s">
        <v>583</v>
      </c>
      <c r="AQ44" s="4" t="s">
        <v>480</v>
      </c>
      <c r="AR44" s="4" t="s">
        <v>379</v>
      </c>
      <c r="AS44" s="4" t="s">
        <v>380</v>
      </c>
      <c r="AT44" s="4" t="s">
        <v>344</v>
      </c>
      <c r="AU44" s="6">
        <v>1561.45</v>
      </c>
      <c r="AV44" s="4" t="s">
        <v>330</v>
      </c>
      <c r="AW44" s="4">
        <v>5503249258</v>
      </c>
      <c r="AX44" s="4" t="s">
        <v>1035</v>
      </c>
      <c r="AY44" s="4" t="s">
        <v>328</v>
      </c>
      <c r="AZ44" s="1"/>
      <c r="BA44" s="4"/>
      <c r="BB44" s="1">
        <v>43454</v>
      </c>
      <c r="BC44" s="4" t="s">
        <v>1036</v>
      </c>
      <c r="BD44" s="4" t="s">
        <v>480</v>
      </c>
      <c r="BE44" s="1">
        <v>43647</v>
      </c>
      <c r="BF44" s="32">
        <v>0</v>
      </c>
      <c r="BG44" s="32">
        <v>0</v>
      </c>
      <c r="BH44" s="4" t="s">
        <v>328</v>
      </c>
      <c r="BI44" s="1"/>
      <c r="BJ44" s="4"/>
      <c r="BK44" s="4" t="s">
        <v>480</v>
      </c>
      <c r="BL44" s="4" t="s">
        <v>379</v>
      </c>
      <c r="BM44" s="4" t="s">
        <v>380</v>
      </c>
      <c r="BN44" s="4" t="s">
        <v>343</v>
      </c>
      <c r="BO44" s="6">
        <v>17.079999999999998</v>
      </c>
      <c r="BP44" s="4" t="s">
        <v>330</v>
      </c>
      <c r="BQ44" s="4">
        <v>5504097128</v>
      </c>
      <c r="BR44" s="4" t="s">
        <v>1037</v>
      </c>
      <c r="BS44" s="4" t="s">
        <v>328</v>
      </c>
      <c r="BT44" s="1"/>
      <c r="BU44" s="4"/>
      <c r="BV44" s="1">
        <v>43452</v>
      </c>
      <c r="BW44" s="4" t="s">
        <v>1038</v>
      </c>
      <c r="BX44" s="4" t="s">
        <v>480</v>
      </c>
      <c r="BY44" s="1">
        <v>43647</v>
      </c>
      <c r="BZ44" s="32">
        <v>5.0999999999999996</v>
      </c>
      <c r="CA44" s="32">
        <v>4.2000000000000003E-2</v>
      </c>
      <c r="CB44" s="4" t="s">
        <v>328</v>
      </c>
      <c r="CC44" s="1">
        <v>42886</v>
      </c>
      <c r="CD44" s="4" t="s">
        <v>583</v>
      </c>
      <c r="CE44" s="4" t="s">
        <v>480</v>
      </c>
      <c r="CF44" s="4" t="s">
        <v>379</v>
      </c>
      <c r="CG44" s="4" t="s">
        <v>380</v>
      </c>
      <c r="CH44" s="4" t="s">
        <v>343</v>
      </c>
      <c r="CI44" s="6">
        <v>91.53</v>
      </c>
      <c r="CJ44" s="4" t="s">
        <v>330</v>
      </c>
      <c r="CK44" s="4">
        <v>5504037369</v>
      </c>
      <c r="CL44" s="4" t="s">
        <v>1039</v>
      </c>
      <c r="CM44" s="4" t="s">
        <v>328</v>
      </c>
      <c r="CN44" s="1"/>
      <c r="CO44" s="4"/>
      <c r="CP44" s="1">
        <v>43453</v>
      </c>
      <c r="CQ44" s="4" t="s">
        <v>1040</v>
      </c>
      <c r="CR44" s="4" t="s">
        <v>480</v>
      </c>
      <c r="CS44" s="1">
        <v>43282</v>
      </c>
      <c r="CT44" s="32">
        <v>6.94</v>
      </c>
      <c r="CU44" s="32">
        <v>0</v>
      </c>
      <c r="CV44" s="4" t="s">
        <v>328</v>
      </c>
      <c r="CW44" s="1">
        <v>42003</v>
      </c>
      <c r="CX44" s="4" t="s">
        <v>482</v>
      </c>
      <c r="CY44" s="4" t="s">
        <v>480</v>
      </c>
      <c r="CZ44" s="4" t="s">
        <v>379</v>
      </c>
      <c r="DA44" s="4" t="s">
        <v>380</v>
      </c>
      <c r="DB44" s="4" t="s">
        <v>343</v>
      </c>
      <c r="DC44" s="6">
        <v>19.940000000000001</v>
      </c>
      <c r="DD44" s="4" t="s">
        <v>330</v>
      </c>
      <c r="DE44" s="4">
        <v>5504097128</v>
      </c>
      <c r="DF44" s="4" t="s">
        <v>1037</v>
      </c>
      <c r="DG44" s="4" t="s">
        <v>328</v>
      </c>
      <c r="DH44" s="1"/>
      <c r="DI44" s="4"/>
      <c r="DJ44" s="1">
        <v>43452</v>
      </c>
      <c r="DK44" s="4" t="s">
        <v>1041</v>
      </c>
      <c r="DL44" s="4" t="s">
        <v>480</v>
      </c>
      <c r="DM44" s="1">
        <v>43647</v>
      </c>
      <c r="DN44" s="32">
        <v>8.5</v>
      </c>
      <c r="DO44" s="32">
        <v>0</v>
      </c>
      <c r="DP44" s="4" t="s">
        <v>328</v>
      </c>
      <c r="DQ44" s="1">
        <v>41893</v>
      </c>
      <c r="DR44" s="4" t="s">
        <v>481</v>
      </c>
      <c r="DS44" s="4" t="s">
        <v>480</v>
      </c>
    </row>
    <row r="45" spans="1:123" ht="15" customHeight="1" x14ac:dyDescent="0.25">
      <c r="A45" s="26">
        <v>42</v>
      </c>
      <c r="B45" s="27" t="s">
        <v>813</v>
      </c>
      <c r="C45" s="27" t="s">
        <v>814</v>
      </c>
      <c r="D45" s="4" t="s">
        <v>379</v>
      </c>
      <c r="E45" s="4" t="s">
        <v>380</v>
      </c>
      <c r="F45" s="4" t="s">
        <v>347</v>
      </c>
      <c r="G45" s="6">
        <v>4.0599999999999996</v>
      </c>
      <c r="H45" s="4" t="s">
        <v>330</v>
      </c>
      <c r="I45" s="4">
        <v>5503248039</v>
      </c>
      <c r="J45" s="4" t="s">
        <v>381</v>
      </c>
      <c r="K45" s="4" t="s">
        <v>328</v>
      </c>
      <c r="L45" s="1"/>
      <c r="M45" s="4"/>
      <c r="N45" s="1">
        <v>43453</v>
      </c>
      <c r="O45" s="4" t="s">
        <v>1034</v>
      </c>
      <c r="P45" s="4" t="s">
        <v>480</v>
      </c>
      <c r="Q45" s="1">
        <v>43647</v>
      </c>
      <c r="R45" s="32">
        <v>0</v>
      </c>
      <c r="S45" s="32">
        <v>1.0389999999999999</v>
      </c>
      <c r="T45" s="4" t="s">
        <v>328</v>
      </c>
      <c r="U45" s="1">
        <v>42886</v>
      </c>
      <c r="V45" s="4" t="s">
        <v>584</v>
      </c>
      <c r="W45" s="4" t="s">
        <v>480</v>
      </c>
      <c r="X45" s="4" t="s">
        <v>379</v>
      </c>
      <c r="Y45" s="4" t="s">
        <v>380</v>
      </c>
      <c r="Z45" s="4" t="s">
        <v>343</v>
      </c>
      <c r="AA45" s="6">
        <v>102.34</v>
      </c>
      <c r="AB45" s="4" t="s">
        <v>330</v>
      </c>
      <c r="AC45" s="4">
        <v>5503249258</v>
      </c>
      <c r="AD45" s="4" t="s">
        <v>1035</v>
      </c>
      <c r="AE45" s="4" t="s">
        <v>328</v>
      </c>
      <c r="AF45" s="1"/>
      <c r="AG45" s="4"/>
      <c r="AH45" s="1">
        <v>43454</v>
      </c>
      <c r="AI45" s="4" t="s">
        <v>682</v>
      </c>
      <c r="AJ45" s="4" t="s">
        <v>480</v>
      </c>
      <c r="AK45" s="1">
        <v>43647</v>
      </c>
      <c r="AL45" s="32">
        <v>3.4</v>
      </c>
      <c r="AM45" s="32">
        <v>4.2000000000000003E-2</v>
      </c>
      <c r="AN45" s="4" t="s">
        <v>328</v>
      </c>
      <c r="AO45" s="1">
        <v>42886</v>
      </c>
      <c r="AP45" s="4" t="s">
        <v>583</v>
      </c>
      <c r="AQ45" s="4" t="s">
        <v>480</v>
      </c>
      <c r="AR45" s="4" t="s">
        <v>379</v>
      </c>
      <c r="AS45" s="4" t="s">
        <v>380</v>
      </c>
      <c r="AT45" s="4" t="s">
        <v>344</v>
      </c>
      <c r="AU45" s="6">
        <v>1561.45</v>
      </c>
      <c r="AV45" s="4" t="s">
        <v>330</v>
      </c>
      <c r="AW45" s="4">
        <v>5503249258</v>
      </c>
      <c r="AX45" s="4" t="s">
        <v>1035</v>
      </c>
      <c r="AY45" s="4" t="s">
        <v>328</v>
      </c>
      <c r="AZ45" s="1"/>
      <c r="BA45" s="4"/>
      <c r="BB45" s="1">
        <v>43454</v>
      </c>
      <c r="BC45" s="4" t="s">
        <v>1036</v>
      </c>
      <c r="BD45" s="4" t="s">
        <v>480</v>
      </c>
      <c r="BE45" s="1">
        <v>43647</v>
      </c>
      <c r="BF45" s="32">
        <v>0</v>
      </c>
      <c r="BG45" s="32">
        <v>0</v>
      </c>
      <c r="BH45" s="4" t="s">
        <v>328</v>
      </c>
      <c r="BI45" s="1"/>
      <c r="BJ45" s="4"/>
      <c r="BK45" s="4" t="s">
        <v>480</v>
      </c>
      <c r="BL45" s="4" t="s">
        <v>379</v>
      </c>
      <c r="BM45" s="4" t="s">
        <v>380</v>
      </c>
      <c r="BN45" s="4" t="s">
        <v>343</v>
      </c>
      <c r="BO45" s="6">
        <v>17.079999999999998</v>
      </c>
      <c r="BP45" s="4" t="s">
        <v>330</v>
      </c>
      <c r="BQ45" s="4">
        <v>5504097128</v>
      </c>
      <c r="BR45" s="4" t="s">
        <v>1037</v>
      </c>
      <c r="BS45" s="4" t="s">
        <v>328</v>
      </c>
      <c r="BT45" s="1"/>
      <c r="BU45" s="4"/>
      <c r="BV45" s="1">
        <v>43452</v>
      </c>
      <c r="BW45" s="4" t="s">
        <v>1038</v>
      </c>
      <c r="BX45" s="4" t="s">
        <v>480</v>
      </c>
      <c r="BY45" s="1">
        <v>43647</v>
      </c>
      <c r="BZ45" s="32">
        <v>5.0999999999999996</v>
      </c>
      <c r="CA45" s="32">
        <v>4.2000000000000003E-2</v>
      </c>
      <c r="CB45" s="4" t="s">
        <v>328</v>
      </c>
      <c r="CC45" s="1">
        <v>42886</v>
      </c>
      <c r="CD45" s="4" t="s">
        <v>583</v>
      </c>
      <c r="CE45" s="4" t="s">
        <v>480</v>
      </c>
      <c r="CF45" s="4" t="s">
        <v>379</v>
      </c>
      <c r="CG45" s="4" t="s">
        <v>380</v>
      </c>
      <c r="CH45" s="4" t="s">
        <v>343</v>
      </c>
      <c r="CI45" s="6">
        <v>91.53</v>
      </c>
      <c r="CJ45" s="4" t="s">
        <v>330</v>
      </c>
      <c r="CK45" s="4">
        <v>5504037369</v>
      </c>
      <c r="CL45" s="4" t="s">
        <v>1039</v>
      </c>
      <c r="CM45" s="4" t="s">
        <v>328</v>
      </c>
      <c r="CN45" s="1"/>
      <c r="CO45" s="4"/>
      <c r="CP45" s="1">
        <v>43453</v>
      </c>
      <c r="CQ45" s="4" t="s">
        <v>1040</v>
      </c>
      <c r="CR45" s="4" t="s">
        <v>480</v>
      </c>
      <c r="CS45" s="1">
        <v>43282</v>
      </c>
      <c r="CT45" s="32">
        <v>6.94</v>
      </c>
      <c r="CU45" s="32">
        <v>0</v>
      </c>
      <c r="CV45" s="4" t="s">
        <v>328</v>
      </c>
      <c r="CW45" s="1">
        <v>42003</v>
      </c>
      <c r="CX45" s="4" t="s">
        <v>482</v>
      </c>
      <c r="CY45" s="4" t="s">
        <v>480</v>
      </c>
      <c r="CZ45" s="4" t="s">
        <v>379</v>
      </c>
      <c r="DA45" s="4" t="s">
        <v>380</v>
      </c>
      <c r="DB45" s="4" t="s">
        <v>343</v>
      </c>
      <c r="DC45" s="6">
        <v>19.940000000000001</v>
      </c>
      <c r="DD45" s="4" t="s">
        <v>330</v>
      </c>
      <c r="DE45" s="4">
        <v>5504097128</v>
      </c>
      <c r="DF45" s="4" t="s">
        <v>1037</v>
      </c>
      <c r="DG45" s="4" t="s">
        <v>328</v>
      </c>
      <c r="DH45" s="1"/>
      <c r="DI45" s="4"/>
      <c r="DJ45" s="1">
        <v>43452</v>
      </c>
      <c r="DK45" s="4" t="s">
        <v>1041</v>
      </c>
      <c r="DL45" s="4" t="s">
        <v>480</v>
      </c>
      <c r="DM45" s="1">
        <v>43647</v>
      </c>
      <c r="DN45" s="32">
        <v>8.5</v>
      </c>
      <c r="DO45" s="32">
        <v>0</v>
      </c>
      <c r="DP45" s="4" t="s">
        <v>328</v>
      </c>
      <c r="DQ45" s="1">
        <v>41893</v>
      </c>
      <c r="DR45" s="4" t="s">
        <v>481</v>
      </c>
      <c r="DS45" s="4" t="s">
        <v>480</v>
      </c>
    </row>
    <row r="46" spans="1:123" ht="15" customHeight="1" x14ac:dyDescent="0.25">
      <c r="A46" s="26">
        <v>43</v>
      </c>
      <c r="B46" s="27" t="s">
        <v>818</v>
      </c>
      <c r="C46" s="27" t="s">
        <v>819</v>
      </c>
      <c r="D46" s="4" t="s">
        <v>379</v>
      </c>
      <c r="E46" s="4" t="s">
        <v>380</v>
      </c>
      <c r="F46" s="4" t="s">
        <v>347</v>
      </c>
      <c r="G46" s="6">
        <v>4.0599999999999996</v>
      </c>
      <c r="H46" s="4" t="s">
        <v>330</v>
      </c>
      <c r="I46" s="4">
        <v>5503248039</v>
      </c>
      <c r="J46" s="4" t="s">
        <v>381</v>
      </c>
      <c r="K46" s="4" t="s">
        <v>328</v>
      </c>
      <c r="L46" s="1"/>
      <c r="M46" s="4"/>
      <c r="N46" s="1">
        <v>43453</v>
      </c>
      <c r="O46" s="4" t="s">
        <v>1034</v>
      </c>
      <c r="P46" s="4" t="s">
        <v>480</v>
      </c>
      <c r="Q46" s="1">
        <v>43647</v>
      </c>
      <c r="R46" s="32">
        <v>0</v>
      </c>
      <c r="S46" s="32">
        <v>1.0389999999999999</v>
      </c>
      <c r="T46" s="4" t="s">
        <v>328</v>
      </c>
      <c r="U46" s="1">
        <v>42886</v>
      </c>
      <c r="V46" s="4" t="s">
        <v>584</v>
      </c>
      <c r="W46" s="4" t="s">
        <v>480</v>
      </c>
      <c r="X46" s="4" t="s">
        <v>379</v>
      </c>
      <c r="Y46" s="4" t="s">
        <v>380</v>
      </c>
      <c r="Z46" s="4" t="s">
        <v>343</v>
      </c>
      <c r="AA46" s="6">
        <v>102.34</v>
      </c>
      <c r="AB46" s="4" t="s">
        <v>330</v>
      </c>
      <c r="AC46" s="4">
        <v>5503249258</v>
      </c>
      <c r="AD46" s="4" t="s">
        <v>1035</v>
      </c>
      <c r="AE46" s="4" t="s">
        <v>328</v>
      </c>
      <c r="AF46" s="1"/>
      <c r="AG46" s="4"/>
      <c r="AH46" s="1">
        <v>43454</v>
      </c>
      <c r="AI46" s="4" t="s">
        <v>682</v>
      </c>
      <c r="AJ46" s="4" t="s">
        <v>480</v>
      </c>
      <c r="AK46" s="1">
        <v>43647</v>
      </c>
      <c r="AL46" s="32">
        <v>3.4</v>
      </c>
      <c r="AM46" s="32">
        <v>4.2000000000000003E-2</v>
      </c>
      <c r="AN46" s="4" t="s">
        <v>328</v>
      </c>
      <c r="AO46" s="1">
        <v>42886</v>
      </c>
      <c r="AP46" s="4" t="s">
        <v>583</v>
      </c>
      <c r="AQ46" s="4" t="s">
        <v>480</v>
      </c>
      <c r="AR46" s="4" t="s">
        <v>379</v>
      </c>
      <c r="AS46" s="4" t="s">
        <v>380</v>
      </c>
      <c r="AT46" s="4" t="s">
        <v>344</v>
      </c>
      <c r="AU46" s="6">
        <v>1561.45</v>
      </c>
      <c r="AV46" s="4" t="s">
        <v>330</v>
      </c>
      <c r="AW46" s="4">
        <v>5503249258</v>
      </c>
      <c r="AX46" s="4" t="s">
        <v>1035</v>
      </c>
      <c r="AY46" s="4" t="s">
        <v>328</v>
      </c>
      <c r="AZ46" s="1"/>
      <c r="BA46" s="4"/>
      <c r="BB46" s="1">
        <v>43454</v>
      </c>
      <c r="BC46" s="4" t="s">
        <v>1036</v>
      </c>
      <c r="BD46" s="4" t="s">
        <v>480</v>
      </c>
      <c r="BE46" s="1">
        <v>43647</v>
      </c>
      <c r="BF46" s="32">
        <v>0</v>
      </c>
      <c r="BG46" s="32">
        <v>0</v>
      </c>
      <c r="BH46" s="4" t="s">
        <v>328</v>
      </c>
      <c r="BI46" s="1"/>
      <c r="BJ46" s="4"/>
      <c r="BK46" s="4" t="s">
        <v>480</v>
      </c>
      <c r="BL46" s="4" t="s">
        <v>379</v>
      </c>
      <c r="BM46" s="4" t="s">
        <v>380</v>
      </c>
      <c r="BN46" s="4" t="s">
        <v>343</v>
      </c>
      <c r="BO46" s="6">
        <v>17.079999999999998</v>
      </c>
      <c r="BP46" s="4" t="s">
        <v>330</v>
      </c>
      <c r="BQ46" s="4">
        <v>5504097128</v>
      </c>
      <c r="BR46" s="4" t="s">
        <v>1037</v>
      </c>
      <c r="BS46" s="4" t="s">
        <v>328</v>
      </c>
      <c r="BT46" s="1"/>
      <c r="BU46" s="4"/>
      <c r="BV46" s="1">
        <v>43452</v>
      </c>
      <c r="BW46" s="4" t="s">
        <v>1038</v>
      </c>
      <c r="BX46" s="4" t="s">
        <v>480</v>
      </c>
      <c r="BY46" s="1">
        <v>43647</v>
      </c>
      <c r="BZ46" s="32">
        <v>5.0999999999999996</v>
      </c>
      <c r="CA46" s="32">
        <v>4.2000000000000003E-2</v>
      </c>
      <c r="CB46" s="4" t="s">
        <v>328</v>
      </c>
      <c r="CC46" s="1">
        <v>42886</v>
      </c>
      <c r="CD46" s="4" t="s">
        <v>583</v>
      </c>
      <c r="CE46" s="4" t="s">
        <v>480</v>
      </c>
      <c r="CF46" s="4" t="s">
        <v>379</v>
      </c>
      <c r="CG46" s="4" t="s">
        <v>380</v>
      </c>
      <c r="CH46" s="4" t="s">
        <v>343</v>
      </c>
      <c r="CI46" s="6">
        <v>91.53</v>
      </c>
      <c r="CJ46" s="4" t="s">
        <v>330</v>
      </c>
      <c r="CK46" s="4">
        <v>5504037369</v>
      </c>
      <c r="CL46" s="4" t="s">
        <v>1039</v>
      </c>
      <c r="CM46" s="4" t="s">
        <v>328</v>
      </c>
      <c r="CN46" s="1"/>
      <c r="CO46" s="4"/>
      <c r="CP46" s="1">
        <v>43453</v>
      </c>
      <c r="CQ46" s="4" t="s">
        <v>1040</v>
      </c>
      <c r="CR46" s="4" t="s">
        <v>480</v>
      </c>
      <c r="CS46" s="1">
        <v>43282</v>
      </c>
      <c r="CT46" s="32">
        <v>6.94</v>
      </c>
      <c r="CU46" s="32">
        <v>0</v>
      </c>
      <c r="CV46" s="4" t="s">
        <v>328</v>
      </c>
      <c r="CW46" s="1">
        <v>42003</v>
      </c>
      <c r="CX46" s="4" t="s">
        <v>482</v>
      </c>
      <c r="CY46" s="4" t="s">
        <v>480</v>
      </c>
      <c r="CZ46" s="4" t="s">
        <v>379</v>
      </c>
      <c r="DA46" s="4" t="s">
        <v>380</v>
      </c>
      <c r="DB46" s="4" t="s">
        <v>343</v>
      </c>
      <c r="DC46" s="6">
        <v>19.940000000000001</v>
      </c>
      <c r="DD46" s="4" t="s">
        <v>330</v>
      </c>
      <c r="DE46" s="4">
        <v>5504097128</v>
      </c>
      <c r="DF46" s="4" t="s">
        <v>1037</v>
      </c>
      <c r="DG46" s="4" t="s">
        <v>328</v>
      </c>
      <c r="DH46" s="1"/>
      <c r="DI46" s="4"/>
      <c r="DJ46" s="1">
        <v>43452</v>
      </c>
      <c r="DK46" s="4" t="s">
        <v>1041</v>
      </c>
      <c r="DL46" s="4" t="s">
        <v>480</v>
      </c>
      <c r="DM46" s="1">
        <v>43647</v>
      </c>
      <c r="DN46" s="32">
        <v>8.5</v>
      </c>
      <c r="DO46" s="32">
        <v>0</v>
      </c>
      <c r="DP46" s="4" t="s">
        <v>328</v>
      </c>
      <c r="DQ46" s="1">
        <v>41893</v>
      </c>
      <c r="DR46" s="4" t="s">
        <v>481</v>
      </c>
      <c r="DS46" s="4" t="s">
        <v>480</v>
      </c>
    </row>
    <row r="47" spans="1:123" ht="15" customHeight="1" x14ac:dyDescent="0.25">
      <c r="A47" s="26">
        <v>44</v>
      </c>
      <c r="B47" s="27" t="s">
        <v>823</v>
      </c>
      <c r="C47" s="27" t="s">
        <v>824</v>
      </c>
      <c r="D47" s="4" t="s">
        <v>379</v>
      </c>
      <c r="E47" s="4" t="s">
        <v>380</v>
      </c>
      <c r="F47" s="4" t="s">
        <v>347</v>
      </c>
      <c r="G47" s="6">
        <v>4.0599999999999996</v>
      </c>
      <c r="H47" s="4" t="s">
        <v>330</v>
      </c>
      <c r="I47" s="4">
        <v>5503248039</v>
      </c>
      <c r="J47" s="4" t="s">
        <v>381</v>
      </c>
      <c r="K47" s="4" t="s">
        <v>328</v>
      </c>
      <c r="L47" s="1"/>
      <c r="M47" s="4"/>
      <c r="N47" s="1">
        <v>43453</v>
      </c>
      <c r="O47" s="4" t="s">
        <v>1034</v>
      </c>
      <c r="P47" s="4" t="s">
        <v>480</v>
      </c>
      <c r="Q47" s="1">
        <v>43647</v>
      </c>
      <c r="R47" s="32">
        <v>0</v>
      </c>
      <c r="S47" s="32">
        <v>1.0389999999999999</v>
      </c>
      <c r="T47" s="4" t="s">
        <v>328</v>
      </c>
      <c r="U47" s="1">
        <v>42886</v>
      </c>
      <c r="V47" s="4" t="s">
        <v>584</v>
      </c>
      <c r="W47" s="4" t="s">
        <v>480</v>
      </c>
      <c r="X47" s="4" t="s">
        <v>379</v>
      </c>
      <c r="Y47" s="4" t="s">
        <v>380</v>
      </c>
      <c r="Z47" s="4" t="s">
        <v>343</v>
      </c>
      <c r="AA47" s="6">
        <v>102.34</v>
      </c>
      <c r="AB47" s="4" t="s">
        <v>330</v>
      </c>
      <c r="AC47" s="4">
        <v>5503249258</v>
      </c>
      <c r="AD47" s="4" t="s">
        <v>1035</v>
      </c>
      <c r="AE47" s="4" t="s">
        <v>328</v>
      </c>
      <c r="AF47" s="1"/>
      <c r="AG47" s="4"/>
      <c r="AH47" s="1">
        <v>43454</v>
      </c>
      <c r="AI47" s="4" t="s">
        <v>682</v>
      </c>
      <c r="AJ47" s="4" t="s">
        <v>480</v>
      </c>
      <c r="AK47" s="1">
        <v>43647</v>
      </c>
      <c r="AL47" s="32">
        <v>3.4</v>
      </c>
      <c r="AM47" s="32">
        <v>4.2000000000000003E-2</v>
      </c>
      <c r="AN47" s="4" t="s">
        <v>328</v>
      </c>
      <c r="AO47" s="1">
        <v>42886</v>
      </c>
      <c r="AP47" s="4" t="s">
        <v>583</v>
      </c>
      <c r="AQ47" s="4" t="s">
        <v>480</v>
      </c>
      <c r="AR47" s="4" t="s">
        <v>379</v>
      </c>
      <c r="AS47" s="4" t="s">
        <v>380</v>
      </c>
      <c r="AT47" s="4" t="s">
        <v>344</v>
      </c>
      <c r="AU47" s="6">
        <v>1561.45</v>
      </c>
      <c r="AV47" s="4" t="s">
        <v>330</v>
      </c>
      <c r="AW47" s="4">
        <v>5503249258</v>
      </c>
      <c r="AX47" s="4" t="s">
        <v>1035</v>
      </c>
      <c r="AY47" s="4" t="s">
        <v>328</v>
      </c>
      <c r="AZ47" s="1"/>
      <c r="BA47" s="4"/>
      <c r="BB47" s="1">
        <v>43454</v>
      </c>
      <c r="BC47" s="4" t="s">
        <v>1036</v>
      </c>
      <c r="BD47" s="4" t="s">
        <v>480</v>
      </c>
      <c r="BE47" s="1">
        <v>43647</v>
      </c>
      <c r="BF47" s="32">
        <v>0</v>
      </c>
      <c r="BG47" s="32">
        <v>0</v>
      </c>
      <c r="BH47" s="4" t="s">
        <v>328</v>
      </c>
      <c r="BI47" s="1"/>
      <c r="BJ47" s="4"/>
      <c r="BK47" s="4" t="s">
        <v>480</v>
      </c>
      <c r="BL47" s="4" t="s">
        <v>379</v>
      </c>
      <c r="BM47" s="4" t="s">
        <v>380</v>
      </c>
      <c r="BN47" s="4" t="s">
        <v>343</v>
      </c>
      <c r="BO47" s="6">
        <v>17.079999999999998</v>
      </c>
      <c r="BP47" s="4" t="s">
        <v>330</v>
      </c>
      <c r="BQ47" s="4">
        <v>5504097128</v>
      </c>
      <c r="BR47" s="4" t="s">
        <v>1037</v>
      </c>
      <c r="BS47" s="4" t="s">
        <v>328</v>
      </c>
      <c r="BT47" s="1"/>
      <c r="BU47" s="4"/>
      <c r="BV47" s="1">
        <v>43452</v>
      </c>
      <c r="BW47" s="4" t="s">
        <v>1038</v>
      </c>
      <c r="BX47" s="4" t="s">
        <v>480</v>
      </c>
      <c r="BY47" s="1">
        <v>43647</v>
      </c>
      <c r="BZ47" s="32">
        <v>5.0999999999999996</v>
      </c>
      <c r="CA47" s="32">
        <v>4.2000000000000003E-2</v>
      </c>
      <c r="CB47" s="4" t="s">
        <v>328</v>
      </c>
      <c r="CC47" s="1">
        <v>42886</v>
      </c>
      <c r="CD47" s="4" t="s">
        <v>583</v>
      </c>
      <c r="CE47" s="4" t="s">
        <v>480</v>
      </c>
      <c r="CF47" s="4" t="s">
        <v>379</v>
      </c>
      <c r="CG47" s="4" t="s">
        <v>380</v>
      </c>
      <c r="CH47" s="4" t="s">
        <v>343</v>
      </c>
      <c r="CI47" s="6">
        <v>91.53</v>
      </c>
      <c r="CJ47" s="4" t="s">
        <v>330</v>
      </c>
      <c r="CK47" s="4">
        <v>5504037369</v>
      </c>
      <c r="CL47" s="4" t="s">
        <v>1039</v>
      </c>
      <c r="CM47" s="4" t="s">
        <v>328</v>
      </c>
      <c r="CN47" s="1"/>
      <c r="CO47" s="4"/>
      <c r="CP47" s="1">
        <v>43453</v>
      </c>
      <c r="CQ47" s="4" t="s">
        <v>1040</v>
      </c>
      <c r="CR47" s="4" t="s">
        <v>480</v>
      </c>
      <c r="CS47" s="1">
        <v>43282</v>
      </c>
      <c r="CT47" s="32">
        <v>6.94</v>
      </c>
      <c r="CU47" s="32">
        <v>0</v>
      </c>
      <c r="CV47" s="4" t="s">
        <v>328</v>
      </c>
      <c r="CW47" s="1">
        <v>42003</v>
      </c>
      <c r="CX47" s="4" t="s">
        <v>482</v>
      </c>
      <c r="CY47" s="4" t="s">
        <v>480</v>
      </c>
      <c r="CZ47" s="4" t="s">
        <v>379</v>
      </c>
      <c r="DA47" s="4" t="s">
        <v>380</v>
      </c>
      <c r="DB47" s="4" t="s">
        <v>343</v>
      </c>
      <c r="DC47" s="6">
        <v>19.940000000000001</v>
      </c>
      <c r="DD47" s="4" t="s">
        <v>330</v>
      </c>
      <c r="DE47" s="4">
        <v>5504097128</v>
      </c>
      <c r="DF47" s="4" t="s">
        <v>1037</v>
      </c>
      <c r="DG47" s="4" t="s">
        <v>328</v>
      </c>
      <c r="DH47" s="1"/>
      <c r="DI47" s="4"/>
      <c r="DJ47" s="1">
        <v>43452</v>
      </c>
      <c r="DK47" s="4" t="s">
        <v>1041</v>
      </c>
      <c r="DL47" s="4" t="s">
        <v>480</v>
      </c>
      <c r="DM47" s="1">
        <v>43647</v>
      </c>
      <c r="DN47" s="32">
        <v>8.5</v>
      </c>
      <c r="DO47" s="32">
        <v>0</v>
      </c>
      <c r="DP47" s="4" t="s">
        <v>328</v>
      </c>
      <c r="DQ47" s="1">
        <v>41893</v>
      </c>
      <c r="DR47" s="4" t="s">
        <v>481</v>
      </c>
      <c r="DS47" s="4" t="s">
        <v>480</v>
      </c>
    </row>
    <row r="48" spans="1:123" ht="15" customHeight="1" x14ac:dyDescent="0.25">
      <c r="A48" s="26">
        <v>45</v>
      </c>
      <c r="B48" s="27" t="s">
        <v>667</v>
      </c>
      <c r="C48" s="27" t="s">
        <v>587</v>
      </c>
      <c r="D48" s="4" t="s">
        <v>379</v>
      </c>
      <c r="E48" s="4" t="s">
        <v>380</v>
      </c>
      <c r="F48" s="4" t="s">
        <v>347</v>
      </c>
      <c r="G48" s="6">
        <v>4.0599999999999996</v>
      </c>
      <c r="H48" s="4" t="s">
        <v>330</v>
      </c>
      <c r="I48" s="4">
        <v>5503248039</v>
      </c>
      <c r="J48" s="4" t="s">
        <v>381</v>
      </c>
      <c r="K48" s="4" t="s">
        <v>328</v>
      </c>
      <c r="L48" s="1"/>
      <c r="M48" s="4"/>
      <c r="N48" s="1">
        <v>43453</v>
      </c>
      <c r="O48" s="4" t="s">
        <v>1034</v>
      </c>
      <c r="P48" s="4" t="s">
        <v>480</v>
      </c>
      <c r="Q48" s="1">
        <v>43647</v>
      </c>
      <c r="R48" s="32">
        <v>0</v>
      </c>
      <c r="S48" s="32">
        <v>1.0389999999999999</v>
      </c>
      <c r="T48" s="4" t="s">
        <v>328</v>
      </c>
      <c r="U48" s="1">
        <v>42886</v>
      </c>
      <c r="V48" s="4" t="s">
        <v>584</v>
      </c>
      <c r="W48" s="4" t="s">
        <v>480</v>
      </c>
      <c r="X48" s="4" t="s">
        <v>379</v>
      </c>
      <c r="Y48" s="4" t="s">
        <v>380</v>
      </c>
      <c r="Z48" s="4" t="s">
        <v>343</v>
      </c>
      <c r="AA48" s="6">
        <v>102.34</v>
      </c>
      <c r="AB48" s="4" t="s">
        <v>330</v>
      </c>
      <c r="AC48" s="4">
        <v>5503249258</v>
      </c>
      <c r="AD48" s="4" t="s">
        <v>1035</v>
      </c>
      <c r="AE48" s="4" t="s">
        <v>328</v>
      </c>
      <c r="AF48" s="1"/>
      <c r="AG48" s="4"/>
      <c r="AH48" s="1">
        <v>43454</v>
      </c>
      <c r="AI48" s="4" t="s">
        <v>682</v>
      </c>
      <c r="AJ48" s="4" t="s">
        <v>480</v>
      </c>
      <c r="AK48" s="1">
        <v>43647</v>
      </c>
      <c r="AL48" s="32">
        <v>3.4</v>
      </c>
      <c r="AM48" s="32">
        <v>4.2000000000000003E-2</v>
      </c>
      <c r="AN48" s="4" t="s">
        <v>328</v>
      </c>
      <c r="AO48" s="1">
        <v>42886</v>
      </c>
      <c r="AP48" s="4" t="s">
        <v>583</v>
      </c>
      <c r="AQ48" s="4" t="s">
        <v>480</v>
      </c>
      <c r="AR48" s="4" t="s">
        <v>379</v>
      </c>
      <c r="AS48" s="4" t="s">
        <v>380</v>
      </c>
      <c r="AT48" s="4" t="s">
        <v>344</v>
      </c>
      <c r="AU48" s="6">
        <v>1561.45</v>
      </c>
      <c r="AV48" s="4" t="s">
        <v>330</v>
      </c>
      <c r="AW48" s="4">
        <v>5503249258</v>
      </c>
      <c r="AX48" s="4" t="s">
        <v>1035</v>
      </c>
      <c r="AY48" s="4" t="s">
        <v>328</v>
      </c>
      <c r="AZ48" s="1"/>
      <c r="BA48" s="4"/>
      <c r="BB48" s="1">
        <v>43454</v>
      </c>
      <c r="BC48" s="4" t="s">
        <v>1036</v>
      </c>
      <c r="BD48" s="4" t="s">
        <v>480</v>
      </c>
      <c r="BE48" s="1">
        <v>43647</v>
      </c>
      <c r="BF48" s="32">
        <v>0</v>
      </c>
      <c r="BG48" s="32">
        <v>0</v>
      </c>
      <c r="BH48" s="4" t="s">
        <v>328</v>
      </c>
      <c r="BI48" s="1"/>
      <c r="BJ48" s="4"/>
      <c r="BK48" s="4" t="s">
        <v>480</v>
      </c>
      <c r="BL48" s="4" t="s">
        <v>379</v>
      </c>
      <c r="BM48" s="4" t="s">
        <v>380</v>
      </c>
      <c r="BN48" s="4" t="s">
        <v>343</v>
      </c>
      <c r="BO48" s="6">
        <v>17.079999999999998</v>
      </c>
      <c r="BP48" s="4" t="s">
        <v>330</v>
      </c>
      <c r="BQ48" s="4">
        <v>5504097128</v>
      </c>
      <c r="BR48" s="4" t="s">
        <v>1037</v>
      </c>
      <c r="BS48" s="4" t="s">
        <v>328</v>
      </c>
      <c r="BT48" s="1"/>
      <c r="BU48" s="4"/>
      <c r="BV48" s="1">
        <v>43452</v>
      </c>
      <c r="BW48" s="4" t="s">
        <v>1038</v>
      </c>
      <c r="BX48" s="4" t="s">
        <v>480</v>
      </c>
      <c r="BY48" s="1">
        <v>43647</v>
      </c>
      <c r="BZ48" s="32">
        <v>5.0999999999999996</v>
      </c>
      <c r="CA48" s="32">
        <v>4.2000000000000003E-2</v>
      </c>
      <c r="CB48" s="4" t="s">
        <v>328</v>
      </c>
      <c r="CC48" s="1">
        <v>42886</v>
      </c>
      <c r="CD48" s="4" t="s">
        <v>583</v>
      </c>
      <c r="CE48" s="4" t="s">
        <v>480</v>
      </c>
      <c r="CF48" s="4" t="s">
        <v>379</v>
      </c>
      <c r="CG48" s="4" t="s">
        <v>380</v>
      </c>
      <c r="CH48" s="4" t="s">
        <v>343</v>
      </c>
      <c r="CI48" s="6">
        <v>91.53</v>
      </c>
      <c r="CJ48" s="4" t="s">
        <v>330</v>
      </c>
      <c r="CK48" s="4">
        <v>5504037369</v>
      </c>
      <c r="CL48" s="4" t="s">
        <v>1039</v>
      </c>
      <c r="CM48" s="4" t="s">
        <v>328</v>
      </c>
      <c r="CN48" s="1"/>
      <c r="CO48" s="4"/>
      <c r="CP48" s="1">
        <v>43453</v>
      </c>
      <c r="CQ48" s="4" t="s">
        <v>1040</v>
      </c>
      <c r="CR48" s="4" t="s">
        <v>480</v>
      </c>
      <c r="CS48" s="1">
        <v>43282</v>
      </c>
      <c r="CT48" s="32">
        <v>6.94</v>
      </c>
      <c r="CU48" s="32">
        <v>0</v>
      </c>
      <c r="CV48" s="4" t="s">
        <v>328</v>
      </c>
      <c r="CW48" s="1">
        <v>42003</v>
      </c>
      <c r="CX48" s="4" t="s">
        <v>482</v>
      </c>
      <c r="CY48" s="4" t="s">
        <v>480</v>
      </c>
      <c r="CZ48" s="4" t="s">
        <v>379</v>
      </c>
      <c r="DA48" s="4" t="s">
        <v>380</v>
      </c>
      <c r="DB48" s="4" t="s">
        <v>343</v>
      </c>
      <c r="DC48" s="6">
        <v>19.940000000000001</v>
      </c>
      <c r="DD48" s="4" t="s">
        <v>330</v>
      </c>
      <c r="DE48" s="4">
        <v>5504097128</v>
      </c>
      <c r="DF48" s="4" t="s">
        <v>1037</v>
      </c>
      <c r="DG48" s="4" t="s">
        <v>328</v>
      </c>
      <c r="DH48" s="1"/>
      <c r="DI48" s="4"/>
      <c r="DJ48" s="1">
        <v>43452</v>
      </c>
      <c r="DK48" s="4" t="s">
        <v>1041</v>
      </c>
      <c r="DL48" s="4" t="s">
        <v>480</v>
      </c>
      <c r="DM48" s="1">
        <v>43647</v>
      </c>
      <c r="DN48" s="32">
        <v>8.5</v>
      </c>
      <c r="DO48" s="32">
        <v>0</v>
      </c>
      <c r="DP48" s="4" t="s">
        <v>328</v>
      </c>
      <c r="DQ48" s="1">
        <v>41893</v>
      </c>
      <c r="DR48" s="4" t="s">
        <v>481</v>
      </c>
      <c r="DS48" s="4" t="s">
        <v>480</v>
      </c>
    </row>
    <row r="49" spans="1:123" ht="15" customHeight="1" x14ac:dyDescent="0.25">
      <c r="A49" s="26">
        <v>46</v>
      </c>
      <c r="B49" s="27" t="s">
        <v>828</v>
      </c>
      <c r="C49" s="27" t="s">
        <v>829</v>
      </c>
      <c r="D49" s="4" t="s">
        <v>379</v>
      </c>
      <c r="E49" s="4" t="s">
        <v>380</v>
      </c>
      <c r="F49" s="4" t="s">
        <v>347</v>
      </c>
      <c r="G49" s="6">
        <v>4.0599999999999996</v>
      </c>
      <c r="H49" s="4" t="s">
        <v>330</v>
      </c>
      <c r="I49" s="4">
        <v>5503248039</v>
      </c>
      <c r="J49" s="4" t="s">
        <v>381</v>
      </c>
      <c r="K49" s="4" t="s">
        <v>328</v>
      </c>
      <c r="L49" s="1"/>
      <c r="M49" s="4"/>
      <c r="N49" s="1">
        <v>43453</v>
      </c>
      <c r="O49" s="4" t="s">
        <v>1034</v>
      </c>
      <c r="P49" s="4" t="s">
        <v>480</v>
      </c>
      <c r="Q49" s="1">
        <v>43647</v>
      </c>
      <c r="R49" s="32">
        <v>0</v>
      </c>
      <c r="S49" s="32">
        <v>1.0389999999999999</v>
      </c>
      <c r="T49" s="4" t="s">
        <v>328</v>
      </c>
      <c r="U49" s="1">
        <v>42886</v>
      </c>
      <c r="V49" s="4" t="s">
        <v>584</v>
      </c>
      <c r="W49" s="4" t="s">
        <v>480</v>
      </c>
      <c r="X49" s="4" t="s">
        <v>379</v>
      </c>
      <c r="Y49" s="4" t="s">
        <v>380</v>
      </c>
      <c r="Z49" s="4" t="s">
        <v>343</v>
      </c>
      <c r="AA49" s="6">
        <v>102.34</v>
      </c>
      <c r="AB49" s="4" t="s">
        <v>330</v>
      </c>
      <c r="AC49" s="4">
        <v>5503249258</v>
      </c>
      <c r="AD49" s="4" t="s">
        <v>1035</v>
      </c>
      <c r="AE49" s="4" t="s">
        <v>328</v>
      </c>
      <c r="AF49" s="1"/>
      <c r="AG49" s="4"/>
      <c r="AH49" s="1">
        <v>43454</v>
      </c>
      <c r="AI49" s="4" t="s">
        <v>682</v>
      </c>
      <c r="AJ49" s="4" t="s">
        <v>480</v>
      </c>
      <c r="AK49" s="1">
        <v>43647</v>
      </c>
      <c r="AL49" s="32">
        <v>2.8</v>
      </c>
      <c r="AM49" s="32">
        <v>2.5999999999999999E-2</v>
      </c>
      <c r="AN49" s="4" t="s">
        <v>328</v>
      </c>
      <c r="AO49" s="1">
        <v>42886</v>
      </c>
      <c r="AP49" s="4" t="s">
        <v>583</v>
      </c>
      <c r="AQ49" s="4" t="s">
        <v>480</v>
      </c>
      <c r="AR49" s="4" t="s">
        <v>379</v>
      </c>
      <c r="AS49" s="4" t="s">
        <v>380</v>
      </c>
      <c r="AT49" s="4" t="s">
        <v>344</v>
      </c>
      <c r="AU49" s="6">
        <v>1561.45</v>
      </c>
      <c r="AV49" s="4" t="s">
        <v>330</v>
      </c>
      <c r="AW49" s="4">
        <v>5503249258</v>
      </c>
      <c r="AX49" s="4" t="s">
        <v>1035</v>
      </c>
      <c r="AY49" s="4" t="s">
        <v>328</v>
      </c>
      <c r="AZ49" s="1"/>
      <c r="BA49" s="4"/>
      <c r="BB49" s="1">
        <v>43454</v>
      </c>
      <c r="BC49" s="4" t="s">
        <v>1036</v>
      </c>
      <c r="BD49" s="4" t="s">
        <v>480</v>
      </c>
      <c r="BE49" s="1">
        <v>43647</v>
      </c>
      <c r="BF49" s="32">
        <v>0</v>
      </c>
      <c r="BG49" s="32">
        <v>0</v>
      </c>
      <c r="BH49" s="4" t="s">
        <v>328</v>
      </c>
      <c r="BI49" s="1"/>
      <c r="BJ49" s="4"/>
      <c r="BK49" s="4" t="s">
        <v>480</v>
      </c>
      <c r="BL49" s="4" t="s">
        <v>379</v>
      </c>
      <c r="BM49" s="4" t="s">
        <v>380</v>
      </c>
      <c r="BN49" s="4" t="s">
        <v>343</v>
      </c>
      <c r="BO49" s="6">
        <v>17.079999999999998</v>
      </c>
      <c r="BP49" s="4" t="s">
        <v>330</v>
      </c>
      <c r="BQ49" s="4">
        <v>5504097128</v>
      </c>
      <c r="BR49" s="4" t="s">
        <v>1037</v>
      </c>
      <c r="BS49" s="4" t="s">
        <v>328</v>
      </c>
      <c r="BT49" s="1"/>
      <c r="BU49" s="4"/>
      <c r="BV49" s="1">
        <v>43452</v>
      </c>
      <c r="BW49" s="4" t="s">
        <v>1038</v>
      </c>
      <c r="BX49" s="4" t="s">
        <v>480</v>
      </c>
      <c r="BY49" s="1">
        <v>43647</v>
      </c>
      <c r="BZ49" s="32">
        <v>3.9</v>
      </c>
      <c r="CA49" s="32">
        <v>2.5999999999999999E-2</v>
      </c>
      <c r="CB49" s="4" t="s">
        <v>328</v>
      </c>
      <c r="CC49" s="1">
        <v>42886</v>
      </c>
      <c r="CD49" s="4" t="s">
        <v>583</v>
      </c>
      <c r="CE49" s="4" t="s">
        <v>480</v>
      </c>
      <c r="CF49" s="4" t="s">
        <v>379</v>
      </c>
      <c r="CG49" s="4" t="s">
        <v>380</v>
      </c>
      <c r="CH49" s="4" t="s">
        <v>343</v>
      </c>
      <c r="CI49" s="6">
        <v>91.53</v>
      </c>
      <c r="CJ49" s="4" t="s">
        <v>330</v>
      </c>
      <c r="CK49" s="4">
        <v>5504037369</v>
      </c>
      <c r="CL49" s="4" t="s">
        <v>1039</v>
      </c>
      <c r="CM49" s="4" t="s">
        <v>328</v>
      </c>
      <c r="CN49" s="1"/>
      <c r="CO49" s="4"/>
      <c r="CP49" s="1">
        <v>43453</v>
      </c>
      <c r="CQ49" s="4" t="s">
        <v>1040</v>
      </c>
      <c r="CR49" s="4" t="s">
        <v>480</v>
      </c>
      <c r="CS49" s="1">
        <v>43282</v>
      </c>
      <c r="CT49" s="32">
        <v>6.94</v>
      </c>
      <c r="CU49" s="32">
        <v>0</v>
      </c>
      <c r="CV49" s="4" t="s">
        <v>328</v>
      </c>
      <c r="CW49" s="1">
        <v>42003</v>
      </c>
      <c r="CX49" s="4" t="s">
        <v>482</v>
      </c>
      <c r="CY49" s="4" t="s">
        <v>480</v>
      </c>
      <c r="CZ49" s="4" t="s">
        <v>379</v>
      </c>
      <c r="DA49" s="4" t="s">
        <v>380</v>
      </c>
      <c r="DB49" s="4" t="s">
        <v>343</v>
      </c>
      <c r="DC49" s="6">
        <v>19.940000000000001</v>
      </c>
      <c r="DD49" s="4" t="s">
        <v>330</v>
      </c>
      <c r="DE49" s="4">
        <v>5504097128</v>
      </c>
      <c r="DF49" s="4" t="s">
        <v>1037</v>
      </c>
      <c r="DG49" s="4" t="s">
        <v>328</v>
      </c>
      <c r="DH49" s="1"/>
      <c r="DI49" s="4"/>
      <c r="DJ49" s="1">
        <v>43452</v>
      </c>
      <c r="DK49" s="4" t="s">
        <v>1041</v>
      </c>
      <c r="DL49" s="4" t="s">
        <v>480</v>
      </c>
      <c r="DM49" s="1">
        <v>43647</v>
      </c>
      <c r="DN49" s="32">
        <v>6.6999999999999993</v>
      </c>
      <c r="DO49" s="32">
        <v>0</v>
      </c>
      <c r="DP49" s="4" t="s">
        <v>328</v>
      </c>
      <c r="DQ49" s="1">
        <v>41893</v>
      </c>
      <c r="DR49" s="4" t="s">
        <v>481</v>
      </c>
      <c r="DS49" s="4" t="s">
        <v>480</v>
      </c>
    </row>
    <row r="50" spans="1:123" ht="15" customHeight="1" x14ac:dyDescent="0.25">
      <c r="A50" s="26">
        <v>47</v>
      </c>
      <c r="B50" s="27" t="s">
        <v>833</v>
      </c>
      <c r="C50" s="27" t="s">
        <v>834</v>
      </c>
      <c r="D50" s="4" t="s">
        <v>379</v>
      </c>
      <c r="E50" s="4" t="s">
        <v>380</v>
      </c>
      <c r="F50" s="4" t="s">
        <v>347</v>
      </c>
      <c r="G50" s="6">
        <v>4.0599999999999996</v>
      </c>
      <c r="H50" s="4" t="s">
        <v>330</v>
      </c>
      <c r="I50" s="4">
        <v>5503248039</v>
      </c>
      <c r="J50" s="4" t="s">
        <v>381</v>
      </c>
      <c r="K50" s="4" t="s">
        <v>328</v>
      </c>
      <c r="L50" s="1"/>
      <c r="M50" s="4"/>
      <c r="N50" s="1">
        <v>43453</v>
      </c>
      <c r="O50" s="4" t="s">
        <v>1034</v>
      </c>
      <c r="P50" s="4" t="s">
        <v>480</v>
      </c>
      <c r="Q50" s="1">
        <v>43647</v>
      </c>
      <c r="R50" s="32">
        <v>0</v>
      </c>
      <c r="S50" s="32">
        <v>1.0389999999999999</v>
      </c>
      <c r="T50" s="4" t="s">
        <v>328</v>
      </c>
      <c r="U50" s="1">
        <v>42886</v>
      </c>
      <c r="V50" s="4" t="s">
        <v>584</v>
      </c>
      <c r="W50" s="4" t="s">
        <v>480</v>
      </c>
      <c r="X50" s="4" t="s">
        <v>379</v>
      </c>
      <c r="Y50" s="4" t="s">
        <v>380</v>
      </c>
      <c r="Z50" s="4" t="s">
        <v>343</v>
      </c>
      <c r="AA50" s="6">
        <v>102.34</v>
      </c>
      <c r="AB50" s="4" t="s">
        <v>330</v>
      </c>
      <c r="AC50" s="4">
        <v>5503249258</v>
      </c>
      <c r="AD50" s="4" t="s">
        <v>1035</v>
      </c>
      <c r="AE50" s="4" t="s">
        <v>328</v>
      </c>
      <c r="AF50" s="1"/>
      <c r="AG50" s="4"/>
      <c r="AH50" s="1">
        <v>43454</v>
      </c>
      <c r="AI50" s="4" t="s">
        <v>682</v>
      </c>
      <c r="AJ50" s="4" t="s">
        <v>480</v>
      </c>
      <c r="AK50" s="1">
        <v>43647</v>
      </c>
      <c r="AL50" s="32">
        <v>1.7</v>
      </c>
      <c r="AM50" s="32">
        <v>3.5000000000000003E-2</v>
      </c>
      <c r="AN50" s="4" t="s">
        <v>328</v>
      </c>
      <c r="AO50" s="1">
        <v>42886</v>
      </c>
      <c r="AP50" s="4" t="s">
        <v>583</v>
      </c>
      <c r="AQ50" s="4" t="s">
        <v>480</v>
      </c>
      <c r="AR50" s="4" t="s">
        <v>379</v>
      </c>
      <c r="AS50" s="4" t="s">
        <v>380</v>
      </c>
      <c r="AT50" s="4" t="s">
        <v>344</v>
      </c>
      <c r="AU50" s="6">
        <v>1561.45</v>
      </c>
      <c r="AV50" s="4" t="s">
        <v>330</v>
      </c>
      <c r="AW50" s="4">
        <v>5503249258</v>
      </c>
      <c r="AX50" s="4" t="s">
        <v>1035</v>
      </c>
      <c r="AY50" s="4" t="s">
        <v>328</v>
      </c>
      <c r="AZ50" s="1"/>
      <c r="BA50" s="4"/>
      <c r="BB50" s="1">
        <v>43454</v>
      </c>
      <c r="BC50" s="4" t="s">
        <v>1036</v>
      </c>
      <c r="BD50" s="4" t="s">
        <v>480</v>
      </c>
      <c r="BE50" s="1">
        <v>43647</v>
      </c>
      <c r="BF50" s="32">
        <v>0</v>
      </c>
      <c r="BG50" s="32">
        <v>0</v>
      </c>
      <c r="BH50" s="4" t="s">
        <v>328</v>
      </c>
      <c r="BI50" s="1"/>
      <c r="BJ50" s="4"/>
      <c r="BK50" s="4" t="s">
        <v>480</v>
      </c>
      <c r="BL50" s="4" t="s">
        <v>379</v>
      </c>
      <c r="BM50" s="4" t="s">
        <v>380</v>
      </c>
      <c r="BN50" s="4" t="s">
        <v>343</v>
      </c>
      <c r="BO50" s="6">
        <v>17.079999999999998</v>
      </c>
      <c r="BP50" s="4" t="s">
        <v>330</v>
      </c>
      <c r="BQ50" s="4">
        <v>5504097128</v>
      </c>
      <c r="BR50" s="4" t="s">
        <v>1037</v>
      </c>
      <c r="BS50" s="4" t="s">
        <v>328</v>
      </c>
      <c r="BT50" s="1"/>
      <c r="BU50" s="4"/>
      <c r="BV50" s="1">
        <v>43452</v>
      </c>
      <c r="BW50" s="4" t="s">
        <v>1038</v>
      </c>
      <c r="BX50" s="4" t="s">
        <v>480</v>
      </c>
      <c r="BY50" s="1">
        <v>43647</v>
      </c>
      <c r="BZ50" s="32">
        <v>2.2000000000000002</v>
      </c>
      <c r="CA50" s="32">
        <v>3.5000000000000003E-2</v>
      </c>
      <c r="CB50" s="4" t="s">
        <v>328</v>
      </c>
      <c r="CC50" s="1">
        <v>42886</v>
      </c>
      <c r="CD50" s="4" t="s">
        <v>583</v>
      </c>
      <c r="CE50" s="4" t="s">
        <v>480</v>
      </c>
      <c r="CF50" s="4" t="s">
        <v>379</v>
      </c>
      <c r="CG50" s="4" t="s">
        <v>380</v>
      </c>
      <c r="CH50" s="4" t="s">
        <v>343</v>
      </c>
      <c r="CI50" s="6">
        <v>91.53</v>
      </c>
      <c r="CJ50" s="4" t="s">
        <v>330</v>
      </c>
      <c r="CK50" s="4">
        <v>5504037369</v>
      </c>
      <c r="CL50" s="4" t="s">
        <v>1039</v>
      </c>
      <c r="CM50" s="4" t="s">
        <v>328</v>
      </c>
      <c r="CN50" s="1"/>
      <c r="CO50" s="4"/>
      <c r="CP50" s="1">
        <v>43453</v>
      </c>
      <c r="CQ50" s="4" t="s">
        <v>1040</v>
      </c>
      <c r="CR50" s="4" t="s">
        <v>480</v>
      </c>
      <c r="CS50" s="1">
        <v>43282</v>
      </c>
      <c r="CT50" s="32">
        <v>6.94</v>
      </c>
      <c r="CU50" s="32">
        <v>0</v>
      </c>
      <c r="CV50" s="4" t="s">
        <v>328</v>
      </c>
      <c r="CW50" s="1">
        <v>42003</v>
      </c>
      <c r="CX50" s="4" t="s">
        <v>482</v>
      </c>
      <c r="CY50" s="4" t="s">
        <v>480</v>
      </c>
      <c r="CZ50" s="4" t="s">
        <v>379</v>
      </c>
      <c r="DA50" s="4" t="s">
        <v>380</v>
      </c>
      <c r="DB50" s="4" t="s">
        <v>343</v>
      </c>
      <c r="DC50" s="6">
        <v>19.940000000000001</v>
      </c>
      <c r="DD50" s="4" t="s">
        <v>330</v>
      </c>
      <c r="DE50" s="4">
        <v>5504097128</v>
      </c>
      <c r="DF50" s="4" t="s">
        <v>1037</v>
      </c>
      <c r="DG50" s="4" t="s">
        <v>328</v>
      </c>
      <c r="DH50" s="1"/>
      <c r="DI50" s="4"/>
      <c r="DJ50" s="1">
        <v>43452</v>
      </c>
      <c r="DK50" s="4" t="s">
        <v>1041</v>
      </c>
      <c r="DL50" s="4" t="s">
        <v>480</v>
      </c>
      <c r="DM50" s="1">
        <v>43647</v>
      </c>
      <c r="DN50" s="32">
        <v>3.9000000000000004</v>
      </c>
      <c r="DO50" s="32">
        <v>0</v>
      </c>
      <c r="DP50" s="4" t="s">
        <v>328</v>
      </c>
      <c r="DQ50" s="1">
        <v>41893</v>
      </c>
      <c r="DR50" s="4" t="s">
        <v>481</v>
      </c>
      <c r="DS50" s="4" t="s">
        <v>480</v>
      </c>
    </row>
    <row r="51" spans="1:123" ht="15" customHeight="1" x14ac:dyDescent="0.25">
      <c r="A51" s="26">
        <v>48</v>
      </c>
      <c r="B51" s="27" t="s">
        <v>838</v>
      </c>
      <c r="C51" s="27" t="s">
        <v>839</v>
      </c>
      <c r="D51" s="4" t="s">
        <v>379</v>
      </c>
      <c r="E51" s="4" t="s">
        <v>380</v>
      </c>
      <c r="F51" s="4" t="s">
        <v>347</v>
      </c>
      <c r="G51" s="6">
        <v>4.0599999999999996</v>
      </c>
      <c r="H51" s="4" t="s">
        <v>330</v>
      </c>
      <c r="I51" s="4">
        <v>5503248039</v>
      </c>
      <c r="J51" s="4" t="s">
        <v>381</v>
      </c>
      <c r="K51" s="4" t="s">
        <v>328</v>
      </c>
      <c r="L51" s="1"/>
      <c r="M51" s="4"/>
      <c r="N51" s="1">
        <v>43453</v>
      </c>
      <c r="O51" s="4" t="s">
        <v>1034</v>
      </c>
      <c r="P51" s="4" t="s">
        <v>480</v>
      </c>
      <c r="Q51" s="1">
        <v>43647</v>
      </c>
      <c r="R51" s="32">
        <v>0</v>
      </c>
      <c r="S51" s="32">
        <v>1.0389999999999999</v>
      </c>
      <c r="T51" s="4" t="s">
        <v>328</v>
      </c>
      <c r="U51" s="1">
        <v>42886</v>
      </c>
      <c r="V51" s="4" t="s">
        <v>584</v>
      </c>
      <c r="W51" s="4" t="s">
        <v>480</v>
      </c>
      <c r="X51" s="4" t="s">
        <v>379</v>
      </c>
      <c r="Y51" s="4" t="s">
        <v>380</v>
      </c>
      <c r="Z51" s="4" t="s">
        <v>343</v>
      </c>
      <c r="AA51" s="6">
        <v>102.34</v>
      </c>
      <c r="AB51" s="4" t="s">
        <v>330</v>
      </c>
      <c r="AC51" s="4">
        <v>5503249258</v>
      </c>
      <c r="AD51" s="4" t="s">
        <v>1035</v>
      </c>
      <c r="AE51" s="4" t="s">
        <v>328</v>
      </c>
      <c r="AF51" s="1"/>
      <c r="AG51" s="4"/>
      <c r="AH51" s="1">
        <v>43454</v>
      </c>
      <c r="AI51" s="4" t="s">
        <v>682</v>
      </c>
      <c r="AJ51" s="4" t="s">
        <v>480</v>
      </c>
      <c r="AK51" s="1">
        <v>43647</v>
      </c>
      <c r="AL51" s="32">
        <v>3.4</v>
      </c>
      <c r="AM51" s="32">
        <v>4.2000000000000003E-2</v>
      </c>
      <c r="AN51" s="4" t="s">
        <v>328</v>
      </c>
      <c r="AO51" s="1">
        <v>42886</v>
      </c>
      <c r="AP51" s="4" t="s">
        <v>583</v>
      </c>
      <c r="AQ51" s="4" t="s">
        <v>480</v>
      </c>
      <c r="AR51" s="4" t="s">
        <v>379</v>
      </c>
      <c r="AS51" s="4" t="s">
        <v>380</v>
      </c>
      <c r="AT51" s="4" t="s">
        <v>344</v>
      </c>
      <c r="AU51" s="6">
        <v>1561.45</v>
      </c>
      <c r="AV51" s="4" t="s">
        <v>330</v>
      </c>
      <c r="AW51" s="4">
        <v>5503249258</v>
      </c>
      <c r="AX51" s="4" t="s">
        <v>1035</v>
      </c>
      <c r="AY51" s="4" t="s">
        <v>328</v>
      </c>
      <c r="AZ51" s="1"/>
      <c r="BA51" s="4"/>
      <c r="BB51" s="1">
        <v>43454</v>
      </c>
      <c r="BC51" s="4" t="s">
        <v>1036</v>
      </c>
      <c r="BD51" s="4" t="s">
        <v>480</v>
      </c>
      <c r="BE51" s="1">
        <v>43647</v>
      </c>
      <c r="BF51" s="32">
        <v>0</v>
      </c>
      <c r="BG51" s="32">
        <v>0</v>
      </c>
      <c r="BH51" s="4" t="s">
        <v>328</v>
      </c>
      <c r="BI51" s="1"/>
      <c r="BJ51" s="4"/>
      <c r="BK51" s="4" t="s">
        <v>480</v>
      </c>
      <c r="BL51" s="4" t="s">
        <v>379</v>
      </c>
      <c r="BM51" s="4" t="s">
        <v>380</v>
      </c>
      <c r="BN51" s="4" t="s">
        <v>343</v>
      </c>
      <c r="BO51" s="6">
        <v>17.079999999999998</v>
      </c>
      <c r="BP51" s="4" t="s">
        <v>330</v>
      </c>
      <c r="BQ51" s="4">
        <v>5504097128</v>
      </c>
      <c r="BR51" s="4" t="s">
        <v>1037</v>
      </c>
      <c r="BS51" s="4" t="s">
        <v>328</v>
      </c>
      <c r="BT51" s="1"/>
      <c r="BU51" s="4"/>
      <c r="BV51" s="1">
        <v>43452</v>
      </c>
      <c r="BW51" s="4" t="s">
        <v>1038</v>
      </c>
      <c r="BX51" s="4" t="s">
        <v>480</v>
      </c>
      <c r="BY51" s="1">
        <v>43647</v>
      </c>
      <c r="BZ51" s="32">
        <v>5.0999999999999996</v>
      </c>
      <c r="CA51" s="32">
        <v>4.2000000000000003E-2</v>
      </c>
      <c r="CB51" s="4" t="s">
        <v>328</v>
      </c>
      <c r="CC51" s="1">
        <v>42886</v>
      </c>
      <c r="CD51" s="4" t="s">
        <v>583</v>
      </c>
      <c r="CE51" s="4" t="s">
        <v>480</v>
      </c>
      <c r="CF51" s="4" t="s">
        <v>379</v>
      </c>
      <c r="CG51" s="4" t="s">
        <v>380</v>
      </c>
      <c r="CH51" s="4" t="s">
        <v>343</v>
      </c>
      <c r="CI51" s="6">
        <v>91.53</v>
      </c>
      <c r="CJ51" s="4" t="s">
        <v>330</v>
      </c>
      <c r="CK51" s="4">
        <v>5504037369</v>
      </c>
      <c r="CL51" s="4" t="s">
        <v>1039</v>
      </c>
      <c r="CM51" s="4" t="s">
        <v>328</v>
      </c>
      <c r="CN51" s="1"/>
      <c r="CO51" s="4"/>
      <c r="CP51" s="1">
        <v>43453</v>
      </c>
      <c r="CQ51" s="4" t="s">
        <v>1040</v>
      </c>
      <c r="CR51" s="4" t="s">
        <v>480</v>
      </c>
      <c r="CS51" s="1">
        <v>43282</v>
      </c>
      <c r="CT51" s="32">
        <v>6.94</v>
      </c>
      <c r="CU51" s="32">
        <v>0</v>
      </c>
      <c r="CV51" s="4" t="s">
        <v>328</v>
      </c>
      <c r="CW51" s="1">
        <v>42003</v>
      </c>
      <c r="CX51" s="4" t="s">
        <v>482</v>
      </c>
      <c r="CY51" s="4" t="s">
        <v>480</v>
      </c>
      <c r="CZ51" s="4" t="s">
        <v>379</v>
      </c>
      <c r="DA51" s="4" t="s">
        <v>380</v>
      </c>
      <c r="DB51" s="4" t="s">
        <v>343</v>
      </c>
      <c r="DC51" s="6">
        <v>19.940000000000001</v>
      </c>
      <c r="DD51" s="4" t="s">
        <v>330</v>
      </c>
      <c r="DE51" s="4">
        <v>5504097128</v>
      </c>
      <c r="DF51" s="4" t="s">
        <v>1037</v>
      </c>
      <c r="DG51" s="4" t="s">
        <v>328</v>
      </c>
      <c r="DH51" s="1"/>
      <c r="DI51" s="4"/>
      <c r="DJ51" s="1">
        <v>43452</v>
      </c>
      <c r="DK51" s="4" t="s">
        <v>1041</v>
      </c>
      <c r="DL51" s="4" t="s">
        <v>480</v>
      </c>
      <c r="DM51" s="1">
        <v>43647</v>
      </c>
      <c r="DN51" s="32">
        <v>8.5</v>
      </c>
      <c r="DO51" s="32">
        <v>0</v>
      </c>
      <c r="DP51" s="4" t="s">
        <v>328</v>
      </c>
      <c r="DQ51" s="1">
        <v>41893</v>
      </c>
      <c r="DR51" s="4" t="s">
        <v>481</v>
      </c>
      <c r="DS51" s="4" t="s">
        <v>480</v>
      </c>
    </row>
    <row r="52" spans="1:123" ht="15" customHeight="1" x14ac:dyDescent="0.25">
      <c r="A52" s="26">
        <v>49</v>
      </c>
      <c r="B52" s="27" t="s">
        <v>843</v>
      </c>
      <c r="C52" s="27" t="s">
        <v>844</v>
      </c>
      <c r="D52" s="4" t="s">
        <v>379</v>
      </c>
      <c r="E52" s="4" t="s">
        <v>380</v>
      </c>
      <c r="F52" s="4" t="s">
        <v>347</v>
      </c>
      <c r="G52" s="6">
        <v>4.0599999999999996</v>
      </c>
      <c r="H52" s="4" t="s">
        <v>330</v>
      </c>
      <c r="I52" s="4">
        <v>5503248039</v>
      </c>
      <c r="J52" s="4" t="s">
        <v>381</v>
      </c>
      <c r="K52" s="4" t="s">
        <v>328</v>
      </c>
      <c r="L52" s="1"/>
      <c r="M52" s="4"/>
      <c r="N52" s="1">
        <v>43453</v>
      </c>
      <c r="O52" s="4" t="s">
        <v>1034</v>
      </c>
      <c r="P52" s="4" t="s">
        <v>480</v>
      </c>
      <c r="Q52" s="1">
        <v>43647</v>
      </c>
      <c r="R52" s="32">
        <v>0</v>
      </c>
      <c r="S52" s="32">
        <v>1.0389999999999999</v>
      </c>
      <c r="T52" s="4" t="s">
        <v>328</v>
      </c>
      <c r="U52" s="1">
        <v>42886</v>
      </c>
      <c r="V52" s="4" t="s">
        <v>584</v>
      </c>
      <c r="W52" s="4" t="s">
        <v>480</v>
      </c>
      <c r="X52" s="4" t="s">
        <v>379</v>
      </c>
      <c r="Y52" s="4" t="s">
        <v>380</v>
      </c>
      <c r="Z52" s="4" t="s">
        <v>343</v>
      </c>
      <c r="AA52" s="6">
        <v>102.34</v>
      </c>
      <c r="AB52" s="4" t="s">
        <v>330</v>
      </c>
      <c r="AC52" s="4">
        <v>5503249258</v>
      </c>
      <c r="AD52" s="4" t="s">
        <v>1035</v>
      </c>
      <c r="AE52" s="4" t="s">
        <v>328</v>
      </c>
      <c r="AF52" s="1"/>
      <c r="AG52" s="4"/>
      <c r="AH52" s="1">
        <v>43454</v>
      </c>
      <c r="AI52" s="4" t="s">
        <v>682</v>
      </c>
      <c r="AJ52" s="4" t="s">
        <v>480</v>
      </c>
      <c r="AK52" s="1">
        <v>43647</v>
      </c>
      <c r="AL52" s="32">
        <v>3.4</v>
      </c>
      <c r="AM52" s="32">
        <v>4.2000000000000003E-2</v>
      </c>
      <c r="AN52" s="4" t="s">
        <v>328</v>
      </c>
      <c r="AO52" s="1">
        <v>42886</v>
      </c>
      <c r="AP52" s="4" t="s">
        <v>583</v>
      </c>
      <c r="AQ52" s="4" t="s">
        <v>480</v>
      </c>
      <c r="AR52" s="4" t="s">
        <v>379</v>
      </c>
      <c r="AS52" s="4" t="s">
        <v>380</v>
      </c>
      <c r="AT52" s="4" t="s">
        <v>344</v>
      </c>
      <c r="AU52" s="6">
        <v>1561.45</v>
      </c>
      <c r="AV52" s="4" t="s">
        <v>330</v>
      </c>
      <c r="AW52" s="4">
        <v>5503249258</v>
      </c>
      <c r="AX52" s="4" t="s">
        <v>1035</v>
      </c>
      <c r="AY52" s="4" t="s">
        <v>328</v>
      </c>
      <c r="AZ52" s="1"/>
      <c r="BA52" s="4"/>
      <c r="BB52" s="1">
        <v>43454</v>
      </c>
      <c r="BC52" s="4" t="s">
        <v>1036</v>
      </c>
      <c r="BD52" s="4" t="s">
        <v>480</v>
      </c>
      <c r="BE52" s="1">
        <v>43647</v>
      </c>
      <c r="BF52" s="32">
        <v>0</v>
      </c>
      <c r="BG52" s="32">
        <v>0</v>
      </c>
      <c r="BH52" s="4" t="s">
        <v>328</v>
      </c>
      <c r="BI52" s="1"/>
      <c r="BJ52" s="4"/>
      <c r="BK52" s="4" t="s">
        <v>480</v>
      </c>
      <c r="BL52" s="4" t="s">
        <v>379</v>
      </c>
      <c r="BM52" s="4" t="s">
        <v>380</v>
      </c>
      <c r="BN52" s="4" t="s">
        <v>343</v>
      </c>
      <c r="BO52" s="6">
        <v>17.079999999999998</v>
      </c>
      <c r="BP52" s="4" t="s">
        <v>330</v>
      </c>
      <c r="BQ52" s="4">
        <v>5504097128</v>
      </c>
      <c r="BR52" s="4" t="s">
        <v>1037</v>
      </c>
      <c r="BS52" s="4" t="s">
        <v>328</v>
      </c>
      <c r="BT52" s="1"/>
      <c r="BU52" s="4"/>
      <c r="BV52" s="1">
        <v>43452</v>
      </c>
      <c r="BW52" s="4" t="s">
        <v>1038</v>
      </c>
      <c r="BX52" s="4" t="s">
        <v>480</v>
      </c>
      <c r="BY52" s="1">
        <v>43647</v>
      </c>
      <c r="BZ52" s="32">
        <v>5.0999999999999996</v>
      </c>
      <c r="CA52" s="32">
        <v>4.2000000000000003E-2</v>
      </c>
      <c r="CB52" s="4" t="s">
        <v>328</v>
      </c>
      <c r="CC52" s="1">
        <v>42886</v>
      </c>
      <c r="CD52" s="4" t="s">
        <v>583</v>
      </c>
      <c r="CE52" s="4" t="s">
        <v>480</v>
      </c>
      <c r="CF52" s="4" t="s">
        <v>379</v>
      </c>
      <c r="CG52" s="4" t="s">
        <v>380</v>
      </c>
      <c r="CH52" s="4" t="s">
        <v>343</v>
      </c>
      <c r="CI52" s="6">
        <v>91.53</v>
      </c>
      <c r="CJ52" s="4" t="s">
        <v>330</v>
      </c>
      <c r="CK52" s="4">
        <v>5504037369</v>
      </c>
      <c r="CL52" s="4" t="s">
        <v>1039</v>
      </c>
      <c r="CM52" s="4" t="s">
        <v>328</v>
      </c>
      <c r="CN52" s="1"/>
      <c r="CO52" s="4"/>
      <c r="CP52" s="1">
        <v>43453</v>
      </c>
      <c r="CQ52" s="4" t="s">
        <v>1040</v>
      </c>
      <c r="CR52" s="4" t="s">
        <v>480</v>
      </c>
      <c r="CS52" s="1">
        <v>43282</v>
      </c>
      <c r="CT52" s="32">
        <v>6.94</v>
      </c>
      <c r="CU52" s="32">
        <v>0</v>
      </c>
      <c r="CV52" s="4" t="s">
        <v>328</v>
      </c>
      <c r="CW52" s="1">
        <v>42003</v>
      </c>
      <c r="CX52" s="4" t="s">
        <v>482</v>
      </c>
      <c r="CY52" s="4" t="s">
        <v>480</v>
      </c>
      <c r="CZ52" s="4" t="s">
        <v>379</v>
      </c>
      <c r="DA52" s="4" t="s">
        <v>380</v>
      </c>
      <c r="DB52" s="4" t="s">
        <v>343</v>
      </c>
      <c r="DC52" s="6">
        <v>19.940000000000001</v>
      </c>
      <c r="DD52" s="4" t="s">
        <v>330</v>
      </c>
      <c r="DE52" s="4">
        <v>5504097128</v>
      </c>
      <c r="DF52" s="4" t="s">
        <v>1037</v>
      </c>
      <c r="DG52" s="4" t="s">
        <v>328</v>
      </c>
      <c r="DH52" s="1"/>
      <c r="DI52" s="4"/>
      <c r="DJ52" s="1">
        <v>43452</v>
      </c>
      <c r="DK52" s="4" t="s">
        <v>1041</v>
      </c>
      <c r="DL52" s="4" t="s">
        <v>480</v>
      </c>
      <c r="DM52" s="1">
        <v>43647</v>
      </c>
      <c r="DN52" s="32">
        <v>8.5</v>
      </c>
      <c r="DO52" s="32">
        <v>0</v>
      </c>
      <c r="DP52" s="4" t="s">
        <v>328</v>
      </c>
      <c r="DQ52" s="1">
        <v>41893</v>
      </c>
      <c r="DR52" s="4" t="s">
        <v>481</v>
      </c>
      <c r="DS52" s="4" t="s">
        <v>480</v>
      </c>
    </row>
    <row r="53" spans="1:123" ht="15" customHeight="1" x14ac:dyDescent="0.25">
      <c r="A53" s="26">
        <v>50</v>
      </c>
      <c r="B53" s="27" t="s">
        <v>848</v>
      </c>
      <c r="C53" s="27" t="s">
        <v>849</v>
      </c>
      <c r="D53" s="4" t="s">
        <v>379</v>
      </c>
      <c r="E53" s="4" t="s">
        <v>380</v>
      </c>
      <c r="F53" s="4" t="s">
        <v>347</v>
      </c>
      <c r="G53" s="6">
        <v>4.0599999999999996</v>
      </c>
      <c r="H53" s="4" t="s">
        <v>330</v>
      </c>
      <c r="I53" s="4">
        <v>5503248039</v>
      </c>
      <c r="J53" s="4" t="s">
        <v>381</v>
      </c>
      <c r="K53" s="4" t="s">
        <v>328</v>
      </c>
      <c r="L53" s="1"/>
      <c r="M53" s="4"/>
      <c r="N53" s="1">
        <v>43453</v>
      </c>
      <c r="O53" s="4" t="s">
        <v>1034</v>
      </c>
      <c r="P53" s="4" t="s">
        <v>480</v>
      </c>
      <c r="Q53" s="1">
        <v>43647</v>
      </c>
      <c r="R53" s="32">
        <v>0</v>
      </c>
      <c r="S53" s="32">
        <v>1.0389999999999999</v>
      </c>
      <c r="T53" s="4" t="s">
        <v>328</v>
      </c>
      <c r="U53" s="1">
        <v>42886</v>
      </c>
      <c r="V53" s="4" t="s">
        <v>584</v>
      </c>
      <c r="W53" s="4" t="s">
        <v>480</v>
      </c>
      <c r="X53" s="4" t="s">
        <v>379</v>
      </c>
      <c r="Y53" s="4" t="s">
        <v>380</v>
      </c>
      <c r="Z53" s="4" t="s">
        <v>343</v>
      </c>
      <c r="AA53" s="6">
        <v>102.34</v>
      </c>
      <c r="AB53" s="4" t="s">
        <v>330</v>
      </c>
      <c r="AC53" s="4">
        <v>5503249258</v>
      </c>
      <c r="AD53" s="4" t="s">
        <v>1035</v>
      </c>
      <c r="AE53" s="4" t="s">
        <v>328</v>
      </c>
      <c r="AF53" s="1"/>
      <c r="AG53" s="4"/>
      <c r="AH53" s="1">
        <v>43454</v>
      </c>
      <c r="AI53" s="4" t="s">
        <v>682</v>
      </c>
      <c r="AJ53" s="4" t="s">
        <v>480</v>
      </c>
      <c r="AK53" s="1">
        <v>43647</v>
      </c>
      <c r="AL53" s="32">
        <v>3.4</v>
      </c>
      <c r="AM53" s="32">
        <v>4.2000000000000003E-2</v>
      </c>
      <c r="AN53" s="4" t="s">
        <v>328</v>
      </c>
      <c r="AO53" s="1">
        <v>42886</v>
      </c>
      <c r="AP53" s="4" t="s">
        <v>583</v>
      </c>
      <c r="AQ53" s="4" t="s">
        <v>480</v>
      </c>
      <c r="AR53" s="4" t="s">
        <v>379</v>
      </c>
      <c r="AS53" s="4" t="s">
        <v>380</v>
      </c>
      <c r="AT53" s="4" t="s">
        <v>344</v>
      </c>
      <c r="AU53" s="6">
        <v>1561.45</v>
      </c>
      <c r="AV53" s="4" t="s">
        <v>330</v>
      </c>
      <c r="AW53" s="4">
        <v>5503249258</v>
      </c>
      <c r="AX53" s="4" t="s">
        <v>1035</v>
      </c>
      <c r="AY53" s="4" t="s">
        <v>328</v>
      </c>
      <c r="AZ53" s="1"/>
      <c r="BA53" s="4"/>
      <c r="BB53" s="1">
        <v>43454</v>
      </c>
      <c r="BC53" s="4" t="s">
        <v>1036</v>
      </c>
      <c r="BD53" s="4" t="s">
        <v>480</v>
      </c>
      <c r="BE53" s="1">
        <v>43647</v>
      </c>
      <c r="BF53" s="32">
        <v>0</v>
      </c>
      <c r="BG53" s="32">
        <v>0</v>
      </c>
      <c r="BH53" s="4" t="s">
        <v>328</v>
      </c>
      <c r="BI53" s="1"/>
      <c r="BJ53" s="4"/>
      <c r="BK53" s="4" t="s">
        <v>480</v>
      </c>
      <c r="BL53" s="4" t="s">
        <v>379</v>
      </c>
      <c r="BM53" s="4" t="s">
        <v>380</v>
      </c>
      <c r="BN53" s="4" t="s">
        <v>343</v>
      </c>
      <c r="BO53" s="6">
        <v>17.079999999999998</v>
      </c>
      <c r="BP53" s="4" t="s">
        <v>330</v>
      </c>
      <c r="BQ53" s="4">
        <v>5504097128</v>
      </c>
      <c r="BR53" s="4" t="s">
        <v>1037</v>
      </c>
      <c r="BS53" s="4" t="s">
        <v>328</v>
      </c>
      <c r="BT53" s="1"/>
      <c r="BU53" s="4"/>
      <c r="BV53" s="1">
        <v>43452</v>
      </c>
      <c r="BW53" s="4" t="s">
        <v>1038</v>
      </c>
      <c r="BX53" s="4" t="s">
        <v>480</v>
      </c>
      <c r="BY53" s="1">
        <v>43647</v>
      </c>
      <c r="BZ53" s="32">
        <v>5.0999999999999996</v>
      </c>
      <c r="CA53" s="32">
        <v>4.2000000000000003E-2</v>
      </c>
      <c r="CB53" s="4" t="s">
        <v>328</v>
      </c>
      <c r="CC53" s="1">
        <v>42886</v>
      </c>
      <c r="CD53" s="4" t="s">
        <v>583</v>
      </c>
      <c r="CE53" s="4" t="s">
        <v>480</v>
      </c>
      <c r="CF53" s="4" t="s">
        <v>379</v>
      </c>
      <c r="CG53" s="4" t="s">
        <v>380</v>
      </c>
      <c r="CH53" s="4" t="s">
        <v>343</v>
      </c>
      <c r="CI53" s="6">
        <v>91.53</v>
      </c>
      <c r="CJ53" s="4" t="s">
        <v>330</v>
      </c>
      <c r="CK53" s="4">
        <v>5504037369</v>
      </c>
      <c r="CL53" s="4" t="s">
        <v>1039</v>
      </c>
      <c r="CM53" s="4" t="s">
        <v>328</v>
      </c>
      <c r="CN53" s="1"/>
      <c r="CO53" s="4"/>
      <c r="CP53" s="1">
        <v>43453</v>
      </c>
      <c r="CQ53" s="4" t="s">
        <v>1040</v>
      </c>
      <c r="CR53" s="4" t="s">
        <v>480</v>
      </c>
      <c r="CS53" s="1">
        <v>43282</v>
      </c>
      <c r="CT53" s="32">
        <v>6.94</v>
      </c>
      <c r="CU53" s="32">
        <v>0</v>
      </c>
      <c r="CV53" s="4" t="s">
        <v>328</v>
      </c>
      <c r="CW53" s="1">
        <v>42003</v>
      </c>
      <c r="CX53" s="4" t="s">
        <v>482</v>
      </c>
      <c r="CY53" s="4" t="s">
        <v>480</v>
      </c>
      <c r="CZ53" s="4" t="s">
        <v>379</v>
      </c>
      <c r="DA53" s="4" t="s">
        <v>380</v>
      </c>
      <c r="DB53" s="4" t="s">
        <v>343</v>
      </c>
      <c r="DC53" s="6">
        <v>19.940000000000001</v>
      </c>
      <c r="DD53" s="4" t="s">
        <v>330</v>
      </c>
      <c r="DE53" s="4">
        <v>5504097128</v>
      </c>
      <c r="DF53" s="4" t="s">
        <v>1037</v>
      </c>
      <c r="DG53" s="4" t="s">
        <v>328</v>
      </c>
      <c r="DH53" s="1"/>
      <c r="DI53" s="4"/>
      <c r="DJ53" s="1">
        <v>43452</v>
      </c>
      <c r="DK53" s="4" t="s">
        <v>1041</v>
      </c>
      <c r="DL53" s="4" t="s">
        <v>480</v>
      </c>
      <c r="DM53" s="1">
        <v>43647</v>
      </c>
      <c r="DN53" s="32">
        <v>8.5</v>
      </c>
      <c r="DO53" s="32">
        <v>0</v>
      </c>
      <c r="DP53" s="4" t="s">
        <v>328</v>
      </c>
      <c r="DQ53" s="1">
        <v>41893</v>
      </c>
      <c r="DR53" s="4" t="s">
        <v>481</v>
      </c>
      <c r="DS53" s="4" t="s">
        <v>480</v>
      </c>
    </row>
    <row r="54" spans="1:123" ht="15" customHeight="1" x14ac:dyDescent="0.25">
      <c r="A54" s="26">
        <v>51</v>
      </c>
      <c r="B54" s="27" t="s">
        <v>853</v>
      </c>
      <c r="C54" s="27" t="s">
        <v>854</v>
      </c>
      <c r="D54" s="4" t="s">
        <v>379</v>
      </c>
      <c r="E54" s="4" t="s">
        <v>380</v>
      </c>
      <c r="F54" s="4" t="s">
        <v>347</v>
      </c>
      <c r="G54" s="6">
        <v>4.0599999999999996</v>
      </c>
      <c r="H54" s="4" t="s">
        <v>330</v>
      </c>
      <c r="I54" s="4">
        <v>5503248039</v>
      </c>
      <c r="J54" s="4" t="s">
        <v>381</v>
      </c>
      <c r="K54" s="4" t="s">
        <v>328</v>
      </c>
      <c r="L54" s="1"/>
      <c r="M54" s="4"/>
      <c r="N54" s="1">
        <v>43453</v>
      </c>
      <c r="O54" s="4" t="s">
        <v>1034</v>
      </c>
      <c r="P54" s="4" t="s">
        <v>480</v>
      </c>
      <c r="Q54" s="1">
        <v>43647</v>
      </c>
      <c r="R54" s="32">
        <v>0</v>
      </c>
      <c r="S54" s="32">
        <v>1.0389999999999999</v>
      </c>
      <c r="T54" s="4" t="s">
        <v>328</v>
      </c>
      <c r="U54" s="1">
        <v>42886</v>
      </c>
      <c r="V54" s="4" t="s">
        <v>584</v>
      </c>
      <c r="W54" s="4" t="s">
        <v>480</v>
      </c>
      <c r="X54" s="4" t="s">
        <v>379</v>
      </c>
      <c r="Y54" s="4" t="s">
        <v>380</v>
      </c>
      <c r="Z54" s="4" t="s">
        <v>343</v>
      </c>
      <c r="AA54" s="6">
        <v>102.34</v>
      </c>
      <c r="AB54" s="4" t="s">
        <v>330</v>
      </c>
      <c r="AC54" s="4">
        <v>5503249258</v>
      </c>
      <c r="AD54" s="4" t="s">
        <v>1035</v>
      </c>
      <c r="AE54" s="4" t="s">
        <v>328</v>
      </c>
      <c r="AF54" s="1"/>
      <c r="AG54" s="4"/>
      <c r="AH54" s="1">
        <v>43454</v>
      </c>
      <c r="AI54" s="4" t="s">
        <v>682</v>
      </c>
      <c r="AJ54" s="4" t="s">
        <v>480</v>
      </c>
      <c r="AK54" s="1">
        <v>43647</v>
      </c>
      <c r="AL54" s="32">
        <v>3.4</v>
      </c>
      <c r="AM54" s="32">
        <v>4.2000000000000003E-2</v>
      </c>
      <c r="AN54" s="4" t="s">
        <v>328</v>
      </c>
      <c r="AO54" s="1">
        <v>42886</v>
      </c>
      <c r="AP54" s="4" t="s">
        <v>583</v>
      </c>
      <c r="AQ54" s="4" t="s">
        <v>480</v>
      </c>
      <c r="AR54" s="4" t="s">
        <v>379</v>
      </c>
      <c r="AS54" s="4" t="s">
        <v>380</v>
      </c>
      <c r="AT54" s="4" t="s">
        <v>344</v>
      </c>
      <c r="AU54" s="6">
        <v>1561.45</v>
      </c>
      <c r="AV54" s="4" t="s">
        <v>330</v>
      </c>
      <c r="AW54" s="4">
        <v>5503249258</v>
      </c>
      <c r="AX54" s="4" t="s">
        <v>1035</v>
      </c>
      <c r="AY54" s="4" t="s">
        <v>328</v>
      </c>
      <c r="AZ54" s="1"/>
      <c r="BA54" s="4"/>
      <c r="BB54" s="1">
        <v>43454</v>
      </c>
      <c r="BC54" s="4" t="s">
        <v>1036</v>
      </c>
      <c r="BD54" s="4" t="s">
        <v>480</v>
      </c>
      <c r="BE54" s="1">
        <v>43647</v>
      </c>
      <c r="BF54" s="32">
        <v>0</v>
      </c>
      <c r="BG54" s="32">
        <v>0</v>
      </c>
      <c r="BH54" s="4" t="s">
        <v>328</v>
      </c>
      <c r="BI54" s="1"/>
      <c r="BJ54" s="4"/>
      <c r="BK54" s="4" t="s">
        <v>480</v>
      </c>
      <c r="BL54" s="4" t="s">
        <v>379</v>
      </c>
      <c r="BM54" s="4" t="s">
        <v>380</v>
      </c>
      <c r="BN54" s="4" t="s">
        <v>343</v>
      </c>
      <c r="BO54" s="6">
        <v>17.079999999999998</v>
      </c>
      <c r="BP54" s="4" t="s">
        <v>330</v>
      </c>
      <c r="BQ54" s="4">
        <v>5504097128</v>
      </c>
      <c r="BR54" s="4" t="s">
        <v>1037</v>
      </c>
      <c r="BS54" s="4" t="s">
        <v>328</v>
      </c>
      <c r="BT54" s="1"/>
      <c r="BU54" s="4"/>
      <c r="BV54" s="1">
        <v>43452</v>
      </c>
      <c r="BW54" s="4" t="s">
        <v>1038</v>
      </c>
      <c r="BX54" s="4" t="s">
        <v>480</v>
      </c>
      <c r="BY54" s="1">
        <v>43647</v>
      </c>
      <c r="BZ54" s="32">
        <v>5.0999999999999996</v>
      </c>
      <c r="CA54" s="32">
        <v>4.2000000000000003E-2</v>
      </c>
      <c r="CB54" s="4" t="s">
        <v>328</v>
      </c>
      <c r="CC54" s="1">
        <v>42886</v>
      </c>
      <c r="CD54" s="4" t="s">
        <v>583</v>
      </c>
      <c r="CE54" s="4" t="s">
        <v>480</v>
      </c>
      <c r="CF54" s="4" t="s">
        <v>379</v>
      </c>
      <c r="CG54" s="4" t="s">
        <v>380</v>
      </c>
      <c r="CH54" s="4" t="s">
        <v>343</v>
      </c>
      <c r="CI54" s="6">
        <v>91.53</v>
      </c>
      <c r="CJ54" s="4" t="s">
        <v>330</v>
      </c>
      <c r="CK54" s="4">
        <v>5504037369</v>
      </c>
      <c r="CL54" s="4" t="s">
        <v>1039</v>
      </c>
      <c r="CM54" s="4" t="s">
        <v>328</v>
      </c>
      <c r="CN54" s="1"/>
      <c r="CO54" s="4"/>
      <c r="CP54" s="1">
        <v>43453</v>
      </c>
      <c r="CQ54" s="4" t="s">
        <v>1040</v>
      </c>
      <c r="CR54" s="4" t="s">
        <v>480</v>
      </c>
      <c r="CS54" s="1">
        <v>43282</v>
      </c>
      <c r="CT54" s="32">
        <v>6.94</v>
      </c>
      <c r="CU54" s="32">
        <v>0</v>
      </c>
      <c r="CV54" s="4" t="s">
        <v>328</v>
      </c>
      <c r="CW54" s="1">
        <v>42003</v>
      </c>
      <c r="CX54" s="4" t="s">
        <v>482</v>
      </c>
      <c r="CY54" s="4" t="s">
        <v>480</v>
      </c>
      <c r="CZ54" s="4" t="s">
        <v>379</v>
      </c>
      <c r="DA54" s="4" t="s">
        <v>380</v>
      </c>
      <c r="DB54" s="4" t="s">
        <v>343</v>
      </c>
      <c r="DC54" s="6">
        <v>19.940000000000001</v>
      </c>
      <c r="DD54" s="4" t="s">
        <v>330</v>
      </c>
      <c r="DE54" s="4">
        <v>5504097128</v>
      </c>
      <c r="DF54" s="4" t="s">
        <v>1037</v>
      </c>
      <c r="DG54" s="4" t="s">
        <v>328</v>
      </c>
      <c r="DH54" s="1"/>
      <c r="DI54" s="4"/>
      <c r="DJ54" s="1">
        <v>43452</v>
      </c>
      <c r="DK54" s="4" t="s">
        <v>1041</v>
      </c>
      <c r="DL54" s="4" t="s">
        <v>480</v>
      </c>
      <c r="DM54" s="1">
        <v>43647</v>
      </c>
      <c r="DN54" s="32">
        <v>8.5</v>
      </c>
      <c r="DO54" s="32">
        <v>0</v>
      </c>
      <c r="DP54" s="4" t="s">
        <v>328</v>
      </c>
      <c r="DQ54" s="1">
        <v>41893</v>
      </c>
      <c r="DR54" s="4" t="s">
        <v>481</v>
      </c>
      <c r="DS54" s="4" t="s">
        <v>480</v>
      </c>
    </row>
    <row r="55" spans="1:123" ht="15" customHeight="1" x14ac:dyDescent="0.25">
      <c r="A55" s="26">
        <v>52</v>
      </c>
      <c r="B55" s="27" t="s">
        <v>858</v>
      </c>
      <c r="C55" s="27" t="s">
        <v>859</v>
      </c>
      <c r="D55" s="4" t="s">
        <v>379</v>
      </c>
      <c r="E55" s="4" t="s">
        <v>380</v>
      </c>
      <c r="F55" s="4" t="s">
        <v>347</v>
      </c>
      <c r="G55" s="6">
        <v>4.0599999999999996</v>
      </c>
      <c r="H55" s="4" t="s">
        <v>330</v>
      </c>
      <c r="I55" s="4">
        <v>5503248039</v>
      </c>
      <c r="J55" s="4" t="s">
        <v>381</v>
      </c>
      <c r="K55" s="4" t="s">
        <v>328</v>
      </c>
      <c r="L55" s="1"/>
      <c r="M55" s="4"/>
      <c r="N55" s="1">
        <v>43453</v>
      </c>
      <c r="O55" s="4" t="s">
        <v>1034</v>
      </c>
      <c r="P55" s="4" t="s">
        <v>480</v>
      </c>
      <c r="Q55" s="1">
        <v>43647</v>
      </c>
      <c r="R55" s="32">
        <v>0</v>
      </c>
      <c r="S55" s="32">
        <v>1.0389999999999999</v>
      </c>
      <c r="T55" s="4" t="s">
        <v>328</v>
      </c>
      <c r="U55" s="1">
        <v>42886</v>
      </c>
      <c r="V55" s="4" t="s">
        <v>584</v>
      </c>
      <c r="W55" s="4" t="s">
        <v>480</v>
      </c>
      <c r="X55" s="4" t="s">
        <v>379</v>
      </c>
      <c r="Y55" s="4" t="s">
        <v>380</v>
      </c>
      <c r="Z55" s="4" t="s">
        <v>343</v>
      </c>
      <c r="AA55" s="6">
        <v>102.34</v>
      </c>
      <c r="AB55" s="4" t="s">
        <v>330</v>
      </c>
      <c r="AC55" s="4">
        <v>5503249258</v>
      </c>
      <c r="AD55" s="4" t="s">
        <v>1035</v>
      </c>
      <c r="AE55" s="4" t="s">
        <v>328</v>
      </c>
      <c r="AF55" s="1"/>
      <c r="AG55" s="4"/>
      <c r="AH55" s="1">
        <v>43454</v>
      </c>
      <c r="AI55" s="4" t="s">
        <v>682</v>
      </c>
      <c r="AJ55" s="4" t="s">
        <v>480</v>
      </c>
      <c r="AK55" s="1">
        <v>43647</v>
      </c>
      <c r="AL55" s="32">
        <v>1.7</v>
      </c>
      <c r="AM55" s="32">
        <v>0.03</v>
      </c>
      <c r="AN55" s="4" t="s">
        <v>328</v>
      </c>
      <c r="AO55" s="1">
        <v>42886</v>
      </c>
      <c r="AP55" s="4" t="s">
        <v>583</v>
      </c>
      <c r="AQ55" s="4" t="s">
        <v>480</v>
      </c>
      <c r="AR55" s="4" t="s">
        <v>379</v>
      </c>
      <c r="AS55" s="4" t="s">
        <v>380</v>
      </c>
      <c r="AT55" s="4" t="s">
        <v>344</v>
      </c>
      <c r="AU55" s="6">
        <v>1561.45</v>
      </c>
      <c r="AV55" s="4" t="s">
        <v>330</v>
      </c>
      <c r="AW55" s="4">
        <v>5503249258</v>
      </c>
      <c r="AX55" s="4" t="s">
        <v>1035</v>
      </c>
      <c r="AY55" s="4" t="s">
        <v>328</v>
      </c>
      <c r="AZ55" s="1"/>
      <c r="BA55" s="4"/>
      <c r="BB55" s="1">
        <v>43454</v>
      </c>
      <c r="BC55" s="4" t="s">
        <v>1036</v>
      </c>
      <c r="BD55" s="4" t="s">
        <v>480</v>
      </c>
      <c r="BE55" s="1">
        <v>43647</v>
      </c>
      <c r="BF55" s="32">
        <v>0</v>
      </c>
      <c r="BG55" s="32">
        <v>0</v>
      </c>
      <c r="BH55" s="4" t="s">
        <v>328</v>
      </c>
      <c r="BI55" s="1"/>
      <c r="BJ55" s="4"/>
      <c r="BK55" s="4" t="s">
        <v>480</v>
      </c>
      <c r="BL55" s="4" t="s">
        <v>379</v>
      </c>
      <c r="BM55" s="4" t="s">
        <v>380</v>
      </c>
      <c r="BN55" s="4" t="s">
        <v>343</v>
      </c>
      <c r="BO55" s="6">
        <v>17.079999999999998</v>
      </c>
      <c r="BP55" s="4" t="s">
        <v>330</v>
      </c>
      <c r="BQ55" s="4">
        <v>5504097128</v>
      </c>
      <c r="BR55" s="4" t="s">
        <v>1037</v>
      </c>
      <c r="BS55" s="4" t="s">
        <v>328</v>
      </c>
      <c r="BT55" s="1"/>
      <c r="BU55" s="4"/>
      <c r="BV55" s="1">
        <v>43452</v>
      </c>
      <c r="BW55" s="4" t="s">
        <v>1038</v>
      </c>
      <c r="BX55" s="4" t="s">
        <v>480</v>
      </c>
      <c r="BY55" s="1">
        <v>43647</v>
      </c>
      <c r="BZ55" s="32">
        <v>3</v>
      </c>
      <c r="CA55" s="32">
        <v>0.03</v>
      </c>
      <c r="CB55" s="4" t="s">
        <v>328</v>
      </c>
      <c r="CC55" s="1">
        <v>42886</v>
      </c>
      <c r="CD55" s="4" t="s">
        <v>583</v>
      </c>
      <c r="CE55" s="4" t="s">
        <v>480</v>
      </c>
      <c r="CF55" s="4" t="s">
        <v>379</v>
      </c>
      <c r="CG55" s="4" t="s">
        <v>380</v>
      </c>
      <c r="CH55" s="4" t="s">
        <v>343</v>
      </c>
      <c r="CI55" s="6">
        <v>91.53</v>
      </c>
      <c r="CJ55" s="4" t="s">
        <v>330</v>
      </c>
      <c r="CK55" s="4">
        <v>5504037369</v>
      </c>
      <c r="CL55" s="4" t="s">
        <v>1039</v>
      </c>
      <c r="CM55" s="4" t="s">
        <v>328</v>
      </c>
      <c r="CN55" s="1"/>
      <c r="CO55" s="4"/>
      <c r="CP55" s="1">
        <v>43453</v>
      </c>
      <c r="CQ55" s="4" t="s">
        <v>1040</v>
      </c>
      <c r="CR55" s="4" t="s">
        <v>480</v>
      </c>
      <c r="CS55" s="1">
        <v>43282</v>
      </c>
      <c r="CT55" s="32">
        <v>6.94</v>
      </c>
      <c r="CU55" s="32">
        <v>0</v>
      </c>
      <c r="CV55" s="4" t="s">
        <v>328</v>
      </c>
      <c r="CW55" s="1">
        <v>42003</v>
      </c>
      <c r="CX55" s="4" t="s">
        <v>482</v>
      </c>
      <c r="CY55" s="4" t="s">
        <v>480</v>
      </c>
      <c r="CZ55" s="4" t="s">
        <v>379</v>
      </c>
      <c r="DA55" s="4" t="s">
        <v>380</v>
      </c>
      <c r="DB55" s="4" t="s">
        <v>343</v>
      </c>
      <c r="DC55" s="6">
        <v>19.940000000000001</v>
      </c>
      <c r="DD55" s="4" t="s">
        <v>330</v>
      </c>
      <c r="DE55" s="4">
        <v>5504097128</v>
      </c>
      <c r="DF55" s="4" t="s">
        <v>1037</v>
      </c>
      <c r="DG55" s="4" t="s">
        <v>328</v>
      </c>
      <c r="DH55" s="1"/>
      <c r="DI55" s="4"/>
      <c r="DJ55" s="1">
        <v>43452</v>
      </c>
      <c r="DK55" s="4" t="s">
        <v>1041</v>
      </c>
      <c r="DL55" s="4" t="s">
        <v>480</v>
      </c>
      <c r="DM55" s="1">
        <v>43647</v>
      </c>
      <c r="DN55" s="32">
        <v>4.7</v>
      </c>
      <c r="DO55" s="32">
        <v>0</v>
      </c>
      <c r="DP55" s="4" t="s">
        <v>328</v>
      </c>
      <c r="DQ55" s="1">
        <v>41893</v>
      </c>
      <c r="DR55" s="4" t="s">
        <v>481</v>
      </c>
      <c r="DS55" s="4" t="s">
        <v>480</v>
      </c>
    </row>
    <row r="56" spans="1:123" ht="15" customHeight="1" x14ac:dyDescent="0.25">
      <c r="A56" s="26">
        <v>53</v>
      </c>
      <c r="B56" s="27" t="s">
        <v>863</v>
      </c>
      <c r="C56" s="27" t="s">
        <v>864</v>
      </c>
      <c r="D56" s="4" t="s">
        <v>379</v>
      </c>
      <c r="E56" s="4" t="s">
        <v>380</v>
      </c>
      <c r="F56" s="4" t="s">
        <v>347</v>
      </c>
      <c r="G56" s="6">
        <v>4.0599999999999996</v>
      </c>
      <c r="H56" s="4" t="s">
        <v>330</v>
      </c>
      <c r="I56" s="4">
        <v>5503248039</v>
      </c>
      <c r="J56" s="4" t="s">
        <v>381</v>
      </c>
      <c r="K56" s="4" t="s">
        <v>328</v>
      </c>
      <c r="L56" s="1"/>
      <c r="M56" s="4"/>
      <c r="N56" s="1">
        <v>43453</v>
      </c>
      <c r="O56" s="4" t="s">
        <v>1034</v>
      </c>
      <c r="P56" s="4" t="s">
        <v>480</v>
      </c>
      <c r="Q56" s="1">
        <v>43647</v>
      </c>
      <c r="R56" s="32">
        <v>0</v>
      </c>
      <c r="S56" s="32">
        <v>1.0389999999999999</v>
      </c>
      <c r="T56" s="4" t="s">
        <v>328</v>
      </c>
      <c r="U56" s="1">
        <v>42886</v>
      </c>
      <c r="V56" s="4" t="s">
        <v>584</v>
      </c>
      <c r="W56" s="4" t="s">
        <v>480</v>
      </c>
      <c r="X56" s="4" t="s">
        <v>379</v>
      </c>
      <c r="Y56" s="4" t="s">
        <v>380</v>
      </c>
      <c r="Z56" s="4" t="s">
        <v>343</v>
      </c>
      <c r="AA56" s="6">
        <v>102.34</v>
      </c>
      <c r="AB56" s="4" t="s">
        <v>330</v>
      </c>
      <c r="AC56" s="4">
        <v>5503249258</v>
      </c>
      <c r="AD56" s="4" t="s">
        <v>1035</v>
      </c>
      <c r="AE56" s="4" t="s">
        <v>328</v>
      </c>
      <c r="AF56" s="1"/>
      <c r="AG56" s="4"/>
      <c r="AH56" s="1">
        <v>43454</v>
      </c>
      <c r="AI56" s="4" t="s">
        <v>682</v>
      </c>
      <c r="AJ56" s="4" t="s">
        <v>480</v>
      </c>
      <c r="AK56" s="1">
        <v>43647</v>
      </c>
      <c r="AL56" s="32">
        <v>1.7</v>
      </c>
      <c r="AM56" s="32">
        <v>3.5000000000000003E-2</v>
      </c>
      <c r="AN56" s="4" t="s">
        <v>328</v>
      </c>
      <c r="AO56" s="1">
        <v>42886</v>
      </c>
      <c r="AP56" s="4" t="s">
        <v>583</v>
      </c>
      <c r="AQ56" s="4" t="s">
        <v>480</v>
      </c>
      <c r="AR56" s="4" t="s">
        <v>379</v>
      </c>
      <c r="AS56" s="4" t="s">
        <v>380</v>
      </c>
      <c r="AT56" s="4" t="s">
        <v>344</v>
      </c>
      <c r="AU56" s="6">
        <v>1561.45</v>
      </c>
      <c r="AV56" s="4" t="s">
        <v>330</v>
      </c>
      <c r="AW56" s="4">
        <v>5503249258</v>
      </c>
      <c r="AX56" s="4" t="s">
        <v>1035</v>
      </c>
      <c r="AY56" s="4" t="s">
        <v>328</v>
      </c>
      <c r="AZ56" s="1"/>
      <c r="BA56" s="4"/>
      <c r="BB56" s="1">
        <v>43454</v>
      </c>
      <c r="BC56" s="4" t="s">
        <v>1036</v>
      </c>
      <c r="BD56" s="4" t="s">
        <v>480</v>
      </c>
      <c r="BE56" s="1">
        <v>43647</v>
      </c>
      <c r="BF56" s="32">
        <v>0</v>
      </c>
      <c r="BG56" s="32">
        <v>0</v>
      </c>
      <c r="BH56" s="4" t="s">
        <v>328</v>
      </c>
      <c r="BI56" s="1"/>
      <c r="BJ56" s="4"/>
      <c r="BK56" s="4" t="s">
        <v>480</v>
      </c>
      <c r="BL56" s="4" t="s">
        <v>379</v>
      </c>
      <c r="BM56" s="4" t="s">
        <v>380</v>
      </c>
      <c r="BN56" s="4" t="s">
        <v>343</v>
      </c>
      <c r="BO56" s="6">
        <v>17.079999999999998</v>
      </c>
      <c r="BP56" s="4" t="s">
        <v>330</v>
      </c>
      <c r="BQ56" s="4">
        <v>5504097128</v>
      </c>
      <c r="BR56" s="4" t="s">
        <v>1037</v>
      </c>
      <c r="BS56" s="4" t="s">
        <v>328</v>
      </c>
      <c r="BT56" s="1"/>
      <c r="BU56" s="4"/>
      <c r="BV56" s="1">
        <v>43452</v>
      </c>
      <c r="BW56" s="4" t="s">
        <v>1038</v>
      </c>
      <c r="BX56" s="4" t="s">
        <v>480</v>
      </c>
      <c r="BY56" s="1">
        <v>43647</v>
      </c>
      <c r="BZ56" s="32">
        <v>2.2000000000000002</v>
      </c>
      <c r="CA56" s="32">
        <v>3.5000000000000003E-2</v>
      </c>
      <c r="CB56" s="4" t="s">
        <v>328</v>
      </c>
      <c r="CC56" s="1">
        <v>42886</v>
      </c>
      <c r="CD56" s="4" t="s">
        <v>583</v>
      </c>
      <c r="CE56" s="4" t="s">
        <v>480</v>
      </c>
      <c r="CF56" s="4" t="s">
        <v>379</v>
      </c>
      <c r="CG56" s="4" t="s">
        <v>380</v>
      </c>
      <c r="CH56" s="4" t="s">
        <v>343</v>
      </c>
      <c r="CI56" s="6">
        <v>91.53</v>
      </c>
      <c r="CJ56" s="4" t="s">
        <v>330</v>
      </c>
      <c r="CK56" s="4">
        <v>5504037369</v>
      </c>
      <c r="CL56" s="4" t="s">
        <v>1039</v>
      </c>
      <c r="CM56" s="4" t="s">
        <v>328</v>
      </c>
      <c r="CN56" s="1"/>
      <c r="CO56" s="4"/>
      <c r="CP56" s="1">
        <v>43453</v>
      </c>
      <c r="CQ56" s="4" t="s">
        <v>1040</v>
      </c>
      <c r="CR56" s="4" t="s">
        <v>480</v>
      </c>
      <c r="CS56" s="1">
        <v>43282</v>
      </c>
      <c r="CT56" s="32">
        <v>6.94</v>
      </c>
      <c r="CU56" s="32">
        <v>0</v>
      </c>
      <c r="CV56" s="4" t="s">
        <v>328</v>
      </c>
      <c r="CW56" s="1">
        <v>42003</v>
      </c>
      <c r="CX56" s="4" t="s">
        <v>482</v>
      </c>
      <c r="CY56" s="4" t="s">
        <v>480</v>
      </c>
      <c r="CZ56" s="4" t="s">
        <v>379</v>
      </c>
      <c r="DA56" s="4" t="s">
        <v>380</v>
      </c>
      <c r="DB56" s="4" t="s">
        <v>343</v>
      </c>
      <c r="DC56" s="6">
        <v>19.940000000000001</v>
      </c>
      <c r="DD56" s="4" t="s">
        <v>330</v>
      </c>
      <c r="DE56" s="4">
        <v>5504097128</v>
      </c>
      <c r="DF56" s="4" t="s">
        <v>1037</v>
      </c>
      <c r="DG56" s="4" t="s">
        <v>328</v>
      </c>
      <c r="DH56" s="1"/>
      <c r="DI56" s="4"/>
      <c r="DJ56" s="1">
        <v>43452</v>
      </c>
      <c r="DK56" s="4" t="s">
        <v>1041</v>
      </c>
      <c r="DL56" s="4" t="s">
        <v>480</v>
      </c>
      <c r="DM56" s="1">
        <v>43647</v>
      </c>
      <c r="DN56" s="32">
        <v>3.9000000000000004</v>
      </c>
      <c r="DO56" s="32">
        <v>0</v>
      </c>
      <c r="DP56" s="4" t="s">
        <v>328</v>
      </c>
      <c r="DQ56" s="1">
        <v>41893</v>
      </c>
      <c r="DR56" s="4" t="s">
        <v>481</v>
      </c>
      <c r="DS56" s="4" t="s">
        <v>480</v>
      </c>
    </row>
    <row r="57" spans="1:123" ht="15" customHeight="1" x14ac:dyDescent="0.25">
      <c r="A57" s="26">
        <v>54</v>
      </c>
      <c r="B57" s="27" t="s">
        <v>868</v>
      </c>
      <c r="C57" s="27" t="s">
        <v>869</v>
      </c>
      <c r="D57" s="4" t="s">
        <v>379</v>
      </c>
      <c r="E57" s="4" t="s">
        <v>380</v>
      </c>
      <c r="F57" s="4" t="s">
        <v>347</v>
      </c>
      <c r="G57" s="6">
        <v>2.84</v>
      </c>
      <c r="H57" s="4" t="s">
        <v>330</v>
      </c>
      <c r="I57" s="4">
        <v>5503248039</v>
      </c>
      <c r="J57" s="4" t="s">
        <v>381</v>
      </c>
      <c r="K57" s="4" t="s">
        <v>328</v>
      </c>
      <c r="L57" s="1"/>
      <c r="M57" s="4"/>
      <c r="N57" s="1">
        <v>43453</v>
      </c>
      <c r="O57" s="4" t="s">
        <v>1034</v>
      </c>
      <c r="P57" s="4" t="s">
        <v>480</v>
      </c>
      <c r="Q57" s="1">
        <v>43647</v>
      </c>
      <c r="R57" s="32">
        <v>0</v>
      </c>
      <c r="S57" s="32">
        <v>1.0389999999999999</v>
      </c>
      <c r="T57" s="4" t="s">
        <v>328</v>
      </c>
      <c r="U57" s="1">
        <v>42886</v>
      </c>
      <c r="V57" s="4" t="s">
        <v>584</v>
      </c>
      <c r="W57" s="4" t="s">
        <v>480</v>
      </c>
      <c r="X57" s="4" t="s">
        <v>379</v>
      </c>
      <c r="Y57" s="4" t="s">
        <v>380</v>
      </c>
      <c r="Z57" s="4" t="s">
        <v>343</v>
      </c>
      <c r="AA57" s="6">
        <v>102.34</v>
      </c>
      <c r="AB57" s="4" t="s">
        <v>330</v>
      </c>
      <c r="AC57" s="4">
        <v>5503249258</v>
      </c>
      <c r="AD57" s="4" t="s">
        <v>1035</v>
      </c>
      <c r="AE57" s="4" t="s">
        <v>328</v>
      </c>
      <c r="AF57" s="1"/>
      <c r="AG57" s="4"/>
      <c r="AH57" s="1">
        <v>43454</v>
      </c>
      <c r="AI57" s="4" t="s">
        <v>682</v>
      </c>
      <c r="AJ57" s="4" t="s">
        <v>480</v>
      </c>
      <c r="AK57" s="1">
        <v>43647</v>
      </c>
      <c r="AL57" s="32">
        <v>3.4</v>
      </c>
      <c r="AM57" s="32">
        <v>4.2000000000000003E-2</v>
      </c>
      <c r="AN57" s="4" t="s">
        <v>328</v>
      </c>
      <c r="AO57" s="1">
        <v>42886</v>
      </c>
      <c r="AP57" s="4" t="s">
        <v>583</v>
      </c>
      <c r="AQ57" s="4" t="s">
        <v>480</v>
      </c>
      <c r="AR57" s="4" t="s">
        <v>379</v>
      </c>
      <c r="AS57" s="4" t="s">
        <v>380</v>
      </c>
      <c r="AT57" s="4" t="s">
        <v>344</v>
      </c>
      <c r="AU57" s="6">
        <v>1561.45</v>
      </c>
      <c r="AV57" s="4" t="s">
        <v>330</v>
      </c>
      <c r="AW57" s="4">
        <v>5503249258</v>
      </c>
      <c r="AX57" s="4" t="s">
        <v>1035</v>
      </c>
      <c r="AY57" s="4" t="s">
        <v>328</v>
      </c>
      <c r="AZ57" s="1"/>
      <c r="BA57" s="4"/>
      <c r="BB57" s="1">
        <v>43454</v>
      </c>
      <c r="BC57" s="4" t="s">
        <v>1036</v>
      </c>
      <c r="BD57" s="4" t="s">
        <v>480</v>
      </c>
      <c r="BE57" s="1">
        <v>43647</v>
      </c>
      <c r="BF57" s="32">
        <v>0</v>
      </c>
      <c r="BG57" s="32">
        <v>0</v>
      </c>
      <c r="BH57" s="4" t="s">
        <v>328</v>
      </c>
      <c r="BI57" s="1"/>
      <c r="BJ57" s="4"/>
      <c r="BK57" s="4" t="s">
        <v>480</v>
      </c>
      <c r="BL57" s="4" t="s">
        <v>379</v>
      </c>
      <c r="BM57" s="4" t="s">
        <v>380</v>
      </c>
      <c r="BN57" s="4" t="s">
        <v>343</v>
      </c>
      <c r="BO57" s="6">
        <v>17.079999999999998</v>
      </c>
      <c r="BP57" s="4" t="s">
        <v>330</v>
      </c>
      <c r="BQ57" s="4">
        <v>5504097128</v>
      </c>
      <c r="BR57" s="4" t="s">
        <v>1037</v>
      </c>
      <c r="BS57" s="4" t="s">
        <v>328</v>
      </c>
      <c r="BT57" s="1"/>
      <c r="BU57" s="4"/>
      <c r="BV57" s="1">
        <v>43452</v>
      </c>
      <c r="BW57" s="4" t="s">
        <v>1038</v>
      </c>
      <c r="BX57" s="4" t="s">
        <v>480</v>
      </c>
      <c r="BY57" s="1">
        <v>43647</v>
      </c>
      <c r="BZ57" s="32">
        <v>5.0999999999999996</v>
      </c>
      <c r="CA57" s="32">
        <v>4.2000000000000003E-2</v>
      </c>
      <c r="CB57" s="4" t="s">
        <v>328</v>
      </c>
      <c r="CC57" s="1">
        <v>42886</v>
      </c>
      <c r="CD57" s="4" t="s">
        <v>583</v>
      </c>
      <c r="CE57" s="4" t="s">
        <v>480</v>
      </c>
      <c r="CF57" s="4" t="s">
        <v>382</v>
      </c>
      <c r="CG57" s="4"/>
      <c r="CH57" s="4"/>
      <c r="CI57" s="6"/>
      <c r="CJ57" s="4"/>
      <c r="CK57" s="4"/>
      <c r="CL57" s="4"/>
      <c r="CM57" s="4"/>
      <c r="CN57" s="1"/>
      <c r="CO57" s="4"/>
      <c r="CP57" s="1"/>
      <c r="CQ57" s="4"/>
      <c r="CR57" s="4"/>
      <c r="CS57" s="1"/>
      <c r="CT57" s="32"/>
      <c r="CU57" s="32"/>
      <c r="CV57" s="4"/>
      <c r="CW57" s="1"/>
      <c r="CX57" s="4"/>
      <c r="CY57" s="4"/>
      <c r="CZ57" s="4" t="s">
        <v>379</v>
      </c>
      <c r="DA57" s="4" t="s">
        <v>380</v>
      </c>
      <c r="DB57" s="4" t="s">
        <v>343</v>
      </c>
      <c r="DC57" s="6">
        <v>19.940000000000001</v>
      </c>
      <c r="DD57" s="4" t="s">
        <v>330</v>
      </c>
      <c r="DE57" s="4">
        <v>5504097128</v>
      </c>
      <c r="DF57" s="4" t="s">
        <v>1037</v>
      </c>
      <c r="DG57" s="4" t="s">
        <v>328</v>
      </c>
      <c r="DH57" s="1"/>
      <c r="DI57" s="4"/>
      <c r="DJ57" s="1">
        <v>43452</v>
      </c>
      <c r="DK57" s="4" t="s">
        <v>1041</v>
      </c>
      <c r="DL57" s="4" t="s">
        <v>480</v>
      </c>
      <c r="DM57" s="1">
        <v>43647</v>
      </c>
      <c r="DN57" s="32">
        <v>8.5</v>
      </c>
      <c r="DO57" s="32">
        <v>0</v>
      </c>
      <c r="DP57" s="4" t="s">
        <v>328</v>
      </c>
      <c r="DQ57" s="1">
        <v>41893</v>
      </c>
      <c r="DR57" s="4" t="s">
        <v>481</v>
      </c>
      <c r="DS57" s="4" t="s">
        <v>480</v>
      </c>
    </row>
    <row r="58" spans="1:123" ht="15" customHeight="1" x14ac:dyDescent="0.25">
      <c r="A58" s="26">
        <v>55</v>
      </c>
      <c r="B58" s="27" t="s">
        <v>873</v>
      </c>
      <c r="C58" s="27" t="s">
        <v>874</v>
      </c>
      <c r="D58" s="4" t="s">
        <v>379</v>
      </c>
      <c r="E58" s="4" t="s">
        <v>380</v>
      </c>
      <c r="F58" s="4" t="s">
        <v>347</v>
      </c>
      <c r="G58" s="6">
        <v>4.0599999999999996</v>
      </c>
      <c r="H58" s="4" t="s">
        <v>330</v>
      </c>
      <c r="I58" s="4">
        <v>5503248039</v>
      </c>
      <c r="J58" s="4" t="s">
        <v>381</v>
      </c>
      <c r="K58" s="4" t="s">
        <v>328</v>
      </c>
      <c r="L58" s="1"/>
      <c r="M58" s="4"/>
      <c r="N58" s="1">
        <v>43453</v>
      </c>
      <c r="O58" s="4" t="s">
        <v>1034</v>
      </c>
      <c r="P58" s="4" t="s">
        <v>480</v>
      </c>
      <c r="Q58" s="1">
        <v>43647</v>
      </c>
      <c r="R58" s="32">
        <v>0</v>
      </c>
      <c r="S58" s="32">
        <v>1.0389999999999999</v>
      </c>
      <c r="T58" s="4" t="s">
        <v>328</v>
      </c>
      <c r="U58" s="1">
        <v>42886</v>
      </c>
      <c r="V58" s="4" t="s">
        <v>584</v>
      </c>
      <c r="W58" s="4" t="s">
        <v>480</v>
      </c>
      <c r="X58" s="4" t="s">
        <v>379</v>
      </c>
      <c r="Y58" s="4" t="s">
        <v>380</v>
      </c>
      <c r="Z58" s="4" t="s">
        <v>343</v>
      </c>
      <c r="AA58" s="6">
        <v>102.34</v>
      </c>
      <c r="AB58" s="4" t="s">
        <v>330</v>
      </c>
      <c r="AC58" s="4">
        <v>5503249258</v>
      </c>
      <c r="AD58" s="4" t="s">
        <v>1035</v>
      </c>
      <c r="AE58" s="4" t="s">
        <v>328</v>
      </c>
      <c r="AF58" s="1"/>
      <c r="AG58" s="4"/>
      <c r="AH58" s="1">
        <v>43454</v>
      </c>
      <c r="AI58" s="4" t="s">
        <v>682</v>
      </c>
      <c r="AJ58" s="4" t="s">
        <v>480</v>
      </c>
      <c r="AK58" s="1">
        <v>43647</v>
      </c>
      <c r="AL58" s="32">
        <v>3.4</v>
      </c>
      <c r="AM58" s="32">
        <v>4.2000000000000003E-2</v>
      </c>
      <c r="AN58" s="4" t="s">
        <v>328</v>
      </c>
      <c r="AO58" s="1">
        <v>42886</v>
      </c>
      <c r="AP58" s="4" t="s">
        <v>583</v>
      </c>
      <c r="AQ58" s="4" t="s">
        <v>480</v>
      </c>
      <c r="AR58" s="4" t="s">
        <v>379</v>
      </c>
      <c r="AS58" s="4" t="s">
        <v>380</v>
      </c>
      <c r="AT58" s="4" t="s">
        <v>344</v>
      </c>
      <c r="AU58" s="6">
        <v>1561.45</v>
      </c>
      <c r="AV58" s="4" t="s">
        <v>330</v>
      </c>
      <c r="AW58" s="4">
        <v>5503249258</v>
      </c>
      <c r="AX58" s="4" t="s">
        <v>1035</v>
      </c>
      <c r="AY58" s="4" t="s">
        <v>328</v>
      </c>
      <c r="AZ58" s="1"/>
      <c r="BA58" s="4"/>
      <c r="BB58" s="1">
        <v>43454</v>
      </c>
      <c r="BC58" s="4" t="s">
        <v>1036</v>
      </c>
      <c r="BD58" s="4" t="s">
        <v>480</v>
      </c>
      <c r="BE58" s="1">
        <v>43647</v>
      </c>
      <c r="BF58" s="32">
        <v>0</v>
      </c>
      <c r="BG58" s="32">
        <v>0</v>
      </c>
      <c r="BH58" s="4" t="s">
        <v>328</v>
      </c>
      <c r="BI58" s="1"/>
      <c r="BJ58" s="4"/>
      <c r="BK58" s="4" t="s">
        <v>480</v>
      </c>
      <c r="BL58" s="4" t="s">
        <v>379</v>
      </c>
      <c r="BM58" s="4" t="s">
        <v>380</v>
      </c>
      <c r="BN58" s="4" t="s">
        <v>343</v>
      </c>
      <c r="BO58" s="6">
        <v>17.079999999999998</v>
      </c>
      <c r="BP58" s="4" t="s">
        <v>330</v>
      </c>
      <c r="BQ58" s="4">
        <v>5504097128</v>
      </c>
      <c r="BR58" s="4" t="s">
        <v>1037</v>
      </c>
      <c r="BS58" s="4" t="s">
        <v>328</v>
      </c>
      <c r="BT58" s="1"/>
      <c r="BU58" s="4"/>
      <c r="BV58" s="1">
        <v>43452</v>
      </c>
      <c r="BW58" s="4" t="s">
        <v>1038</v>
      </c>
      <c r="BX58" s="4" t="s">
        <v>480</v>
      </c>
      <c r="BY58" s="1">
        <v>43647</v>
      </c>
      <c r="BZ58" s="32">
        <v>5.0999999999999996</v>
      </c>
      <c r="CA58" s="32">
        <v>4.2000000000000003E-2</v>
      </c>
      <c r="CB58" s="4" t="s">
        <v>328</v>
      </c>
      <c r="CC58" s="1">
        <v>42886</v>
      </c>
      <c r="CD58" s="4" t="s">
        <v>583</v>
      </c>
      <c r="CE58" s="4" t="s">
        <v>480</v>
      </c>
      <c r="CF58" s="4" t="s">
        <v>379</v>
      </c>
      <c r="CG58" s="4" t="s">
        <v>380</v>
      </c>
      <c r="CH58" s="4" t="s">
        <v>343</v>
      </c>
      <c r="CI58" s="6">
        <v>91.53</v>
      </c>
      <c r="CJ58" s="4" t="s">
        <v>330</v>
      </c>
      <c r="CK58" s="4">
        <v>5504037369</v>
      </c>
      <c r="CL58" s="4" t="s">
        <v>1039</v>
      </c>
      <c r="CM58" s="4" t="s">
        <v>328</v>
      </c>
      <c r="CN58" s="1"/>
      <c r="CO58" s="4"/>
      <c r="CP58" s="1">
        <v>43453</v>
      </c>
      <c r="CQ58" s="4" t="s">
        <v>1040</v>
      </c>
      <c r="CR58" s="4" t="s">
        <v>480</v>
      </c>
      <c r="CS58" s="1">
        <v>43282</v>
      </c>
      <c r="CT58" s="32">
        <v>6.94</v>
      </c>
      <c r="CU58" s="32">
        <v>0</v>
      </c>
      <c r="CV58" s="4" t="s">
        <v>328</v>
      </c>
      <c r="CW58" s="1">
        <v>42003</v>
      </c>
      <c r="CX58" s="4" t="s">
        <v>482</v>
      </c>
      <c r="CY58" s="4" t="s">
        <v>480</v>
      </c>
      <c r="CZ58" s="4" t="s">
        <v>379</v>
      </c>
      <c r="DA58" s="4" t="s">
        <v>380</v>
      </c>
      <c r="DB58" s="4" t="s">
        <v>343</v>
      </c>
      <c r="DC58" s="6">
        <v>19.940000000000001</v>
      </c>
      <c r="DD58" s="4" t="s">
        <v>330</v>
      </c>
      <c r="DE58" s="4">
        <v>5504097128</v>
      </c>
      <c r="DF58" s="4" t="s">
        <v>1037</v>
      </c>
      <c r="DG58" s="4" t="s">
        <v>328</v>
      </c>
      <c r="DH58" s="1"/>
      <c r="DI58" s="4"/>
      <c r="DJ58" s="1">
        <v>43452</v>
      </c>
      <c r="DK58" s="4" t="s">
        <v>1041</v>
      </c>
      <c r="DL58" s="4" t="s">
        <v>480</v>
      </c>
      <c r="DM58" s="1">
        <v>43647</v>
      </c>
      <c r="DN58" s="32">
        <v>8.5</v>
      </c>
      <c r="DO58" s="32">
        <v>0</v>
      </c>
      <c r="DP58" s="4" t="s">
        <v>328</v>
      </c>
      <c r="DQ58" s="1">
        <v>41893</v>
      </c>
      <c r="DR58" s="4" t="s">
        <v>481</v>
      </c>
      <c r="DS58" s="4" t="s">
        <v>480</v>
      </c>
    </row>
    <row r="59" spans="1:123" ht="15" customHeight="1" x14ac:dyDescent="0.25">
      <c r="A59" s="26">
        <v>56</v>
      </c>
      <c r="B59" s="27" t="s">
        <v>878</v>
      </c>
      <c r="C59" s="27" t="s">
        <v>879</v>
      </c>
      <c r="D59" s="4" t="s">
        <v>379</v>
      </c>
      <c r="E59" s="4" t="s">
        <v>380</v>
      </c>
      <c r="F59" s="4" t="s">
        <v>347</v>
      </c>
      <c r="G59" s="6">
        <v>4.0599999999999996</v>
      </c>
      <c r="H59" s="4" t="s">
        <v>330</v>
      </c>
      <c r="I59" s="4">
        <v>5503248039</v>
      </c>
      <c r="J59" s="4" t="s">
        <v>381</v>
      </c>
      <c r="K59" s="4" t="s">
        <v>328</v>
      </c>
      <c r="L59" s="1"/>
      <c r="M59" s="4"/>
      <c r="N59" s="1">
        <v>43453</v>
      </c>
      <c r="O59" s="4" t="s">
        <v>1034</v>
      </c>
      <c r="P59" s="4" t="s">
        <v>480</v>
      </c>
      <c r="Q59" s="1">
        <v>43647</v>
      </c>
      <c r="R59" s="32">
        <v>0</v>
      </c>
      <c r="S59" s="32">
        <v>1.0389999999999999</v>
      </c>
      <c r="T59" s="4" t="s">
        <v>328</v>
      </c>
      <c r="U59" s="1">
        <v>42886</v>
      </c>
      <c r="V59" s="4" t="s">
        <v>584</v>
      </c>
      <c r="W59" s="4" t="s">
        <v>480</v>
      </c>
      <c r="X59" s="4" t="s">
        <v>379</v>
      </c>
      <c r="Y59" s="4" t="s">
        <v>380</v>
      </c>
      <c r="Z59" s="4" t="s">
        <v>343</v>
      </c>
      <c r="AA59" s="6">
        <v>102.34</v>
      </c>
      <c r="AB59" s="4" t="s">
        <v>330</v>
      </c>
      <c r="AC59" s="4">
        <v>5503249258</v>
      </c>
      <c r="AD59" s="4" t="s">
        <v>1035</v>
      </c>
      <c r="AE59" s="4" t="s">
        <v>328</v>
      </c>
      <c r="AF59" s="1"/>
      <c r="AG59" s="4"/>
      <c r="AH59" s="1">
        <v>43454</v>
      </c>
      <c r="AI59" s="4" t="s">
        <v>682</v>
      </c>
      <c r="AJ59" s="4" t="s">
        <v>480</v>
      </c>
      <c r="AK59" s="1">
        <v>43647</v>
      </c>
      <c r="AL59" s="32">
        <v>3.4</v>
      </c>
      <c r="AM59" s="32">
        <v>4.2000000000000003E-2</v>
      </c>
      <c r="AN59" s="4" t="s">
        <v>328</v>
      </c>
      <c r="AO59" s="1">
        <v>42886</v>
      </c>
      <c r="AP59" s="4" t="s">
        <v>583</v>
      </c>
      <c r="AQ59" s="4" t="s">
        <v>480</v>
      </c>
      <c r="AR59" s="4" t="s">
        <v>379</v>
      </c>
      <c r="AS59" s="4" t="s">
        <v>380</v>
      </c>
      <c r="AT59" s="4" t="s">
        <v>344</v>
      </c>
      <c r="AU59" s="6">
        <v>1561.45</v>
      </c>
      <c r="AV59" s="4" t="s">
        <v>330</v>
      </c>
      <c r="AW59" s="4">
        <v>5503249258</v>
      </c>
      <c r="AX59" s="4" t="s">
        <v>1035</v>
      </c>
      <c r="AY59" s="4" t="s">
        <v>328</v>
      </c>
      <c r="AZ59" s="1"/>
      <c r="BA59" s="4"/>
      <c r="BB59" s="1">
        <v>43454</v>
      </c>
      <c r="BC59" s="4" t="s">
        <v>1036</v>
      </c>
      <c r="BD59" s="4" t="s">
        <v>480</v>
      </c>
      <c r="BE59" s="1">
        <v>43647</v>
      </c>
      <c r="BF59" s="32">
        <v>0</v>
      </c>
      <c r="BG59" s="32">
        <v>0</v>
      </c>
      <c r="BH59" s="4" t="s">
        <v>328</v>
      </c>
      <c r="BI59" s="1"/>
      <c r="BJ59" s="4"/>
      <c r="BK59" s="4" t="s">
        <v>480</v>
      </c>
      <c r="BL59" s="4" t="s">
        <v>379</v>
      </c>
      <c r="BM59" s="4" t="s">
        <v>380</v>
      </c>
      <c r="BN59" s="4" t="s">
        <v>343</v>
      </c>
      <c r="BO59" s="6">
        <v>17.079999999999998</v>
      </c>
      <c r="BP59" s="4" t="s">
        <v>330</v>
      </c>
      <c r="BQ59" s="4">
        <v>5504097128</v>
      </c>
      <c r="BR59" s="4" t="s">
        <v>1037</v>
      </c>
      <c r="BS59" s="4" t="s">
        <v>328</v>
      </c>
      <c r="BT59" s="1"/>
      <c r="BU59" s="4"/>
      <c r="BV59" s="1">
        <v>43452</v>
      </c>
      <c r="BW59" s="4" t="s">
        <v>1038</v>
      </c>
      <c r="BX59" s="4" t="s">
        <v>480</v>
      </c>
      <c r="BY59" s="1">
        <v>43647</v>
      </c>
      <c r="BZ59" s="32">
        <v>5.0999999999999996</v>
      </c>
      <c r="CA59" s="32">
        <v>4.2000000000000003E-2</v>
      </c>
      <c r="CB59" s="4" t="s">
        <v>328</v>
      </c>
      <c r="CC59" s="1">
        <v>42886</v>
      </c>
      <c r="CD59" s="4" t="s">
        <v>583</v>
      </c>
      <c r="CE59" s="4" t="s">
        <v>480</v>
      </c>
      <c r="CF59" s="4" t="s">
        <v>379</v>
      </c>
      <c r="CG59" s="4" t="s">
        <v>380</v>
      </c>
      <c r="CH59" s="4" t="s">
        <v>343</v>
      </c>
      <c r="CI59" s="6">
        <v>91.53</v>
      </c>
      <c r="CJ59" s="4" t="s">
        <v>330</v>
      </c>
      <c r="CK59" s="4">
        <v>5504037369</v>
      </c>
      <c r="CL59" s="4" t="s">
        <v>1039</v>
      </c>
      <c r="CM59" s="4" t="s">
        <v>328</v>
      </c>
      <c r="CN59" s="1"/>
      <c r="CO59" s="4"/>
      <c r="CP59" s="1">
        <v>43453</v>
      </c>
      <c r="CQ59" s="4" t="s">
        <v>1040</v>
      </c>
      <c r="CR59" s="4" t="s">
        <v>480</v>
      </c>
      <c r="CS59" s="1">
        <v>43282</v>
      </c>
      <c r="CT59" s="32">
        <v>6.94</v>
      </c>
      <c r="CU59" s="32">
        <v>0</v>
      </c>
      <c r="CV59" s="4" t="s">
        <v>328</v>
      </c>
      <c r="CW59" s="1">
        <v>42003</v>
      </c>
      <c r="CX59" s="4" t="s">
        <v>482</v>
      </c>
      <c r="CY59" s="4" t="s">
        <v>480</v>
      </c>
      <c r="CZ59" s="4" t="s">
        <v>379</v>
      </c>
      <c r="DA59" s="4" t="s">
        <v>380</v>
      </c>
      <c r="DB59" s="4" t="s">
        <v>343</v>
      </c>
      <c r="DC59" s="6">
        <v>19.940000000000001</v>
      </c>
      <c r="DD59" s="4" t="s">
        <v>330</v>
      </c>
      <c r="DE59" s="4">
        <v>5504097128</v>
      </c>
      <c r="DF59" s="4" t="s">
        <v>1037</v>
      </c>
      <c r="DG59" s="4" t="s">
        <v>328</v>
      </c>
      <c r="DH59" s="1"/>
      <c r="DI59" s="4"/>
      <c r="DJ59" s="1">
        <v>43452</v>
      </c>
      <c r="DK59" s="4" t="s">
        <v>1041</v>
      </c>
      <c r="DL59" s="4" t="s">
        <v>480</v>
      </c>
      <c r="DM59" s="1">
        <v>43647</v>
      </c>
      <c r="DN59" s="32">
        <v>8.5</v>
      </c>
      <c r="DO59" s="32">
        <v>0</v>
      </c>
      <c r="DP59" s="4" t="s">
        <v>328</v>
      </c>
      <c r="DQ59" s="1">
        <v>41893</v>
      </c>
      <c r="DR59" s="4" t="s">
        <v>481</v>
      </c>
      <c r="DS59" s="4" t="s">
        <v>480</v>
      </c>
    </row>
    <row r="60" spans="1:123" ht="15" customHeight="1" x14ac:dyDescent="0.25">
      <c r="A60" s="26">
        <v>57</v>
      </c>
      <c r="B60" s="27" t="s">
        <v>882</v>
      </c>
      <c r="C60" s="27" t="s">
        <v>883</v>
      </c>
      <c r="D60" s="4" t="s">
        <v>379</v>
      </c>
      <c r="E60" s="4" t="s">
        <v>380</v>
      </c>
      <c r="F60" s="4" t="s">
        <v>347</v>
      </c>
      <c r="G60" s="6">
        <v>4.0599999999999996</v>
      </c>
      <c r="H60" s="4" t="s">
        <v>330</v>
      </c>
      <c r="I60" s="4">
        <v>5503248039</v>
      </c>
      <c r="J60" s="4" t="s">
        <v>381</v>
      </c>
      <c r="K60" s="4" t="s">
        <v>328</v>
      </c>
      <c r="L60" s="1"/>
      <c r="M60" s="4"/>
      <c r="N60" s="1">
        <v>43453</v>
      </c>
      <c r="O60" s="4" t="s">
        <v>1034</v>
      </c>
      <c r="P60" s="4" t="s">
        <v>480</v>
      </c>
      <c r="Q60" s="1">
        <v>43647</v>
      </c>
      <c r="R60" s="32">
        <v>0</v>
      </c>
      <c r="S60" s="32">
        <v>1.0389999999999999</v>
      </c>
      <c r="T60" s="4" t="s">
        <v>328</v>
      </c>
      <c r="U60" s="1">
        <v>42886</v>
      </c>
      <c r="V60" s="4" t="s">
        <v>584</v>
      </c>
      <c r="W60" s="4" t="s">
        <v>480</v>
      </c>
      <c r="X60" s="4" t="s">
        <v>379</v>
      </c>
      <c r="Y60" s="4" t="s">
        <v>380</v>
      </c>
      <c r="Z60" s="4" t="s">
        <v>343</v>
      </c>
      <c r="AA60" s="6">
        <v>102.34</v>
      </c>
      <c r="AB60" s="4" t="s">
        <v>330</v>
      </c>
      <c r="AC60" s="4">
        <v>5503249258</v>
      </c>
      <c r="AD60" s="4" t="s">
        <v>1035</v>
      </c>
      <c r="AE60" s="4" t="s">
        <v>328</v>
      </c>
      <c r="AF60" s="1"/>
      <c r="AG60" s="4"/>
      <c r="AH60" s="1">
        <v>43454</v>
      </c>
      <c r="AI60" s="4" t="s">
        <v>682</v>
      </c>
      <c r="AJ60" s="4" t="s">
        <v>480</v>
      </c>
      <c r="AK60" s="1">
        <v>43647</v>
      </c>
      <c r="AL60" s="32">
        <v>1.7</v>
      </c>
      <c r="AM60" s="32">
        <v>0.03</v>
      </c>
      <c r="AN60" s="4" t="s">
        <v>328</v>
      </c>
      <c r="AO60" s="1">
        <v>42886</v>
      </c>
      <c r="AP60" s="4" t="s">
        <v>583</v>
      </c>
      <c r="AQ60" s="4" t="s">
        <v>480</v>
      </c>
      <c r="AR60" s="4" t="s">
        <v>379</v>
      </c>
      <c r="AS60" s="4" t="s">
        <v>380</v>
      </c>
      <c r="AT60" s="4" t="s">
        <v>344</v>
      </c>
      <c r="AU60" s="6">
        <v>1561.45</v>
      </c>
      <c r="AV60" s="4" t="s">
        <v>330</v>
      </c>
      <c r="AW60" s="4">
        <v>5503249258</v>
      </c>
      <c r="AX60" s="4" t="s">
        <v>1035</v>
      </c>
      <c r="AY60" s="4" t="s">
        <v>328</v>
      </c>
      <c r="AZ60" s="1"/>
      <c r="BA60" s="4"/>
      <c r="BB60" s="1">
        <v>43454</v>
      </c>
      <c r="BC60" s="4" t="s">
        <v>1036</v>
      </c>
      <c r="BD60" s="4" t="s">
        <v>480</v>
      </c>
      <c r="BE60" s="1">
        <v>43647</v>
      </c>
      <c r="BF60" s="32">
        <v>0</v>
      </c>
      <c r="BG60" s="32">
        <v>0</v>
      </c>
      <c r="BH60" s="4" t="s">
        <v>328</v>
      </c>
      <c r="BI60" s="1"/>
      <c r="BJ60" s="4"/>
      <c r="BK60" s="4" t="s">
        <v>480</v>
      </c>
      <c r="BL60" s="4" t="s">
        <v>379</v>
      </c>
      <c r="BM60" s="4" t="s">
        <v>380</v>
      </c>
      <c r="BN60" s="4" t="s">
        <v>343</v>
      </c>
      <c r="BO60" s="6">
        <v>17.079999999999998</v>
      </c>
      <c r="BP60" s="4" t="s">
        <v>330</v>
      </c>
      <c r="BQ60" s="4">
        <v>5504097128</v>
      </c>
      <c r="BR60" s="4" t="s">
        <v>1037</v>
      </c>
      <c r="BS60" s="4" t="s">
        <v>328</v>
      </c>
      <c r="BT60" s="1"/>
      <c r="BU60" s="4"/>
      <c r="BV60" s="1">
        <v>43452</v>
      </c>
      <c r="BW60" s="4" t="s">
        <v>1038</v>
      </c>
      <c r="BX60" s="4" t="s">
        <v>480</v>
      </c>
      <c r="BY60" s="1">
        <v>43647</v>
      </c>
      <c r="BZ60" s="32">
        <v>3</v>
      </c>
      <c r="CA60" s="32">
        <v>0.03</v>
      </c>
      <c r="CB60" s="4" t="s">
        <v>328</v>
      </c>
      <c r="CC60" s="1">
        <v>42886</v>
      </c>
      <c r="CD60" s="4" t="s">
        <v>583</v>
      </c>
      <c r="CE60" s="4" t="s">
        <v>480</v>
      </c>
      <c r="CF60" s="4" t="s">
        <v>379</v>
      </c>
      <c r="CG60" s="4" t="s">
        <v>380</v>
      </c>
      <c r="CH60" s="4" t="s">
        <v>343</v>
      </c>
      <c r="CI60" s="6">
        <v>91.53</v>
      </c>
      <c r="CJ60" s="4" t="s">
        <v>330</v>
      </c>
      <c r="CK60" s="4">
        <v>5504037369</v>
      </c>
      <c r="CL60" s="4" t="s">
        <v>1039</v>
      </c>
      <c r="CM60" s="4" t="s">
        <v>328</v>
      </c>
      <c r="CN60" s="1"/>
      <c r="CO60" s="4"/>
      <c r="CP60" s="1">
        <v>43453</v>
      </c>
      <c r="CQ60" s="4" t="s">
        <v>1040</v>
      </c>
      <c r="CR60" s="4" t="s">
        <v>480</v>
      </c>
      <c r="CS60" s="1">
        <v>43282</v>
      </c>
      <c r="CT60" s="32">
        <v>6.94</v>
      </c>
      <c r="CU60" s="32">
        <v>0</v>
      </c>
      <c r="CV60" s="4" t="s">
        <v>328</v>
      </c>
      <c r="CW60" s="1">
        <v>42003</v>
      </c>
      <c r="CX60" s="4" t="s">
        <v>482</v>
      </c>
      <c r="CY60" s="4" t="s">
        <v>480</v>
      </c>
      <c r="CZ60" s="4" t="s">
        <v>379</v>
      </c>
      <c r="DA60" s="4" t="s">
        <v>380</v>
      </c>
      <c r="DB60" s="4" t="s">
        <v>343</v>
      </c>
      <c r="DC60" s="6">
        <v>19.940000000000001</v>
      </c>
      <c r="DD60" s="4" t="s">
        <v>330</v>
      </c>
      <c r="DE60" s="4">
        <v>5504097128</v>
      </c>
      <c r="DF60" s="4" t="s">
        <v>1037</v>
      </c>
      <c r="DG60" s="4" t="s">
        <v>328</v>
      </c>
      <c r="DH60" s="1"/>
      <c r="DI60" s="4"/>
      <c r="DJ60" s="1">
        <v>43452</v>
      </c>
      <c r="DK60" s="4" t="s">
        <v>1041</v>
      </c>
      <c r="DL60" s="4" t="s">
        <v>480</v>
      </c>
      <c r="DM60" s="1">
        <v>43647</v>
      </c>
      <c r="DN60" s="32">
        <v>4.7</v>
      </c>
      <c r="DO60" s="32">
        <v>0</v>
      </c>
      <c r="DP60" s="4" t="s">
        <v>328</v>
      </c>
      <c r="DQ60" s="1">
        <v>41893</v>
      </c>
      <c r="DR60" s="4" t="s">
        <v>481</v>
      </c>
      <c r="DS60" s="4" t="s">
        <v>480</v>
      </c>
    </row>
    <row r="61" spans="1:123" ht="15" customHeight="1" x14ac:dyDescent="0.25">
      <c r="A61" s="26">
        <v>58</v>
      </c>
      <c r="B61" s="27" t="s">
        <v>887</v>
      </c>
      <c r="C61" s="27" t="s">
        <v>888</v>
      </c>
      <c r="D61" s="4" t="s">
        <v>379</v>
      </c>
      <c r="E61" s="4" t="s">
        <v>380</v>
      </c>
      <c r="F61" s="4" t="s">
        <v>347</v>
      </c>
      <c r="G61" s="6">
        <v>4.0599999999999996</v>
      </c>
      <c r="H61" s="4" t="s">
        <v>330</v>
      </c>
      <c r="I61" s="4">
        <v>5503248039</v>
      </c>
      <c r="J61" s="4" t="s">
        <v>381</v>
      </c>
      <c r="K61" s="4" t="s">
        <v>328</v>
      </c>
      <c r="L61" s="1"/>
      <c r="M61" s="4"/>
      <c r="N61" s="1">
        <v>43453</v>
      </c>
      <c r="O61" s="4" t="s">
        <v>1034</v>
      </c>
      <c r="P61" s="4" t="s">
        <v>480</v>
      </c>
      <c r="Q61" s="1">
        <v>43647</v>
      </c>
      <c r="R61" s="32">
        <v>0</v>
      </c>
      <c r="S61" s="32">
        <v>1.0389999999999999</v>
      </c>
      <c r="T61" s="4" t="s">
        <v>328</v>
      </c>
      <c r="U61" s="1">
        <v>42886</v>
      </c>
      <c r="V61" s="4" t="s">
        <v>584</v>
      </c>
      <c r="W61" s="4" t="s">
        <v>480</v>
      </c>
      <c r="X61" s="4" t="s">
        <v>379</v>
      </c>
      <c r="Y61" s="4" t="s">
        <v>380</v>
      </c>
      <c r="Z61" s="4" t="s">
        <v>343</v>
      </c>
      <c r="AA61" s="6">
        <v>102.34</v>
      </c>
      <c r="AB61" s="4" t="s">
        <v>330</v>
      </c>
      <c r="AC61" s="4">
        <v>5503249258</v>
      </c>
      <c r="AD61" s="4" t="s">
        <v>1035</v>
      </c>
      <c r="AE61" s="4" t="s">
        <v>328</v>
      </c>
      <c r="AF61" s="1"/>
      <c r="AG61" s="4"/>
      <c r="AH61" s="1">
        <v>43454</v>
      </c>
      <c r="AI61" s="4" t="s">
        <v>682</v>
      </c>
      <c r="AJ61" s="4" t="s">
        <v>480</v>
      </c>
      <c r="AK61" s="1">
        <v>43647</v>
      </c>
      <c r="AL61" s="32">
        <v>1.7</v>
      </c>
      <c r="AM61" s="32">
        <v>3.5000000000000003E-2</v>
      </c>
      <c r="AN61" s="4" t="s">
        <v>328</v>
      </c>
      <c r="AO61" s="1">
        <v>42886</v>
      </c>
      <c r="AP61" s="4" t="s">
        <v>583</v>
      </c>
      <c r="AQ61" s="4" t="s">
        <v>480</v>
      </c>
      <c r="AR61" s="4" t="s">
        <v>379</v>
      </c>
      <c r="AS61" s="4" t="s">
        <v>380</v>
      </c>
      <c r="AT61" s="4" t="s">
        <v>344</v>
      </c>
      <c r="AU61" s="6">
        <v>1561.45</v>
      </c>
      <c r="AV61" s="4" t="s">
        <v>330</v>
      </c>
      <c r="AW61" s="4">
        <v>5503249258</v>
      </c>
      <c r="AX61" s="4" t="s">
        <v>1035</v>
      </c>
      <c r="AY61" s="4" t="s">
        <v>328</v>
      </c>
      <c r="AZ61" s="1"/>
      <c r="BA61" s="4"/>
      <c r="BB61" s="1">
        <v>43454</v>
      </c>
      <c r="BC61" s="4" t="s">
        <v>1036</v>
      </c>
      <c r="BD61" s="4" t="s">
        <v>480</v>
      </c>
      <c r="BE61" s="1">
        <v>43647</v>
      </c>
      <c r="BF61" s="32">
        <v>0</v>
      </c>
      <c r="BG61" s="32">
        <v>0</v>
      </c>
      <c r="BH61" s="4" t="s">
        <v>328</v>
      </c>
      <c r="BI61" s="1"/>
      <c r="BJ61" s="4"/>
      <c r="BK61" s="4" t="s">
        <v>480</v>
      </c>
      <c r="BL61" s="4" t="s">
        <v>379</v>
      </c>
      <c r="BM61" s="4" t="s">
        <v>380</v>
      </c>
      <c r="BN61" s="4" t="s">
        <v>343</v>
      </c>
      <c r="BO61" s="6">
        <v>17.079999999999998</v>
      </c>
      <c r="BP61" s="4" t="s">
        <v>330</v>
      </c>
      <c r="BQ61" s="4">
        <v>5504097128</v>
      </c>
      <c r="BR61" s="4" t="s">
        <v>1037</v>
      </c>
      <c r="BS61" s="4" t="s">
        <v>328</v>
      </c>
      <c r="BT61" s="1"/>
      <c r="BU61" s="4"/>
      <c r="BV61" s="1">
        <v>43452</v>
      </c>
      <c r="BW61" s="4" t="s">
        <v>1038</v>
      </c>
      <c r="BX61" s="4" t="s">
        <v>480</v>
      </c>
      <c r="BY61" s="1">
        <v>43647</v>
      </c>
      <c r="BZ61" s="32">
        <v>2.2000000000000002</v>
      </c>
      <c r="CA61" s="32">
        <v>3.5000000000000003E-2</v>
      </c>
      <c r="CB61" s="4" t="s">
        <v>328</v>
      </c>
      <c r="CC61" s="1">
        <v>42886</v>
      </c>
      <c r="CD61" s="4" t="s">
        <v>583</v>
      </c>
      <c r="CE61" s="4" t="s">
        <v>480</v>
      </c>
      <c r="CF61" s="4" t="s">
        <v>379</v>
      </c>
      <c r="CG61" s="4" t="s">
        <v>380</v>
      </c>
      <c r="CH61" s="4" t="s">
        <v>343</v>
      </c>
      <c r="CI61" s="6">
        <v>91.53</v>
      </c>
      <c r="CJ61" s="4" t="s">
        <v>330</v>
      </c>
      <c r="CK61" s="4">
        <v>5504037369</v>
      </c>
      <c r="CL61" s="4" t="s">
        <v>1039</v>
      </c>
      <c r="CM61" s="4" t="s">
        <v>328</v>
      </c>
      <c r="CN61" s="1"/>
      <c r="CO61" s="4"/>
      <c r="CP61" s="1">
        <v>43453</v>
      </c>
      <c r="CQ61" s="4" t="s">
        <v>1040</v>
      </c>
      <c r="CR61" s="4" t="s">
        <v>480</v>
      </c>
      <c r="CS61" s="1">
        <v>43282</v>
      </c>
      <c r="CT61" s="32">
        <v>6.94</v>
      </c>
      <c r="CU61" s="32">
        <v>0</v>
      </c>
      <c r="CV61" s="4" t="s">
        <v>328</v>
      </c>
      <c r="CW61" s="1">
        <v>42003</v>
      </c>
      <c r="CX61" s="4" t="s">
        <v>482</v>
      </c>
      <c r="CY61" s="4" t="s">
        <v>480</v>
      </c>
      <c r="CZ61" s="4" t="s">
        <v>379</v>
      </c>
      <c r="DA61" s="4" t="s">
        <v>380</v>
      </c>
      <c r="DB61" s="4" t="s">
        <v>343</v>
      </c>
      <c r="DC61" s="6">
        <v>19.940000000000001</v>
      </c>
      <c r="DD61" s="4" t="s">
        <v>330</v>
      </c>
      <c r="DE61" s="4">
        <v>5504097128</v>
      </c>
      <c r="DF61" s="4" t="s">
        <v>1037</v>
      </c>
      <c r="DG61" s="4" t="s">
        <v>328</v>
      </c>
      <c r="DH61" s="1"/>
      <c r="DI61" s="4"/>
      <c r="DJ61" s="1">
        <v>43452</v>
      </c>
      <c r="DK61" s="4" t="s">
        <v>1041</v>
      </c>
      <c r="DL61" s="4" t="s">
        <v>480</v>
      </c>
      <c r="DM61" s="1">
        <v>43647</v>
      </c>
      <c r="DN61" s="32">
        <v>3.9000000000000004</v>
      </c>
      <c r="DO61" s="32">
        <v>0</v>
      </c>
      <c r="DP61" s="4" t="s">
        <v>328</v>
      </c>
      <c r="DQ61" s="1">
        <v>41893</v>
      </c>
      <c r="DR61" s="4" t="s">
        <v>481</v>
      </c>
      <c r="DS61" s="4" t="s">
        <v>480</v>
      </c>
    </row>
    <row r="62" spans="1:123" ht="15" customHeight="1" x14ac:dyDescent="0.25">
      <c r="A62" s="26">
        <v>59</v>
      </c>
      <c r="B62" s="27" t="s">
        <v>668</v>
      </c>
      <c r="C62" s="27" t="s">
        <v>588</v>
      </c>
      <c r="D62" s="4" t="s">
        <v>379</v>
      </c>
      <c r="E62" s="4" t="s">
        <v>380</v>
      </c>
      <c r="F62" s="4" t="s">
        <v>347</v>
      </c>
      <c r="G62" s="6">
        <v>4.0599999999999996</v>
      </c>
      <c r="H62" s="4" t="s">
        <v>330</v>
      </c>
      <c r="I62" s="4">
        <v>5503248039</v>
      </c>
      <c r="J62" s="4" t="s">
        <v>381</v>
      </c>
      <c r="K62" s="4" t="s">
        <v>328</v>
      </c>
      <c r="L62" s="1"/>
      <c r="M62" s="4"/>
      <c r="N62" s="1">
        <v>43453</v>
      </c>
      <c r="O62" s="4" t="s">
        <v>1034</v>
      </c>
      <c r="P62" s="4" t="s">
        <v>480</v>
      </c>
      <c r="Q62" s="1">
        <v>43647</v>
      </c>
      <c r="R62" s="32">
        <v>0</v>
      </c>
      <c r="S62" s="32">
        <v>1.0389999999999999</v>
      </c>
      <c r="T62" s="4" t="s">
        <v>328</v>
      </c>
      <c r="U62" s="1">
        <v>42886</v>
      </c>
      <c r="V62" s="4" t="s">
        <v>584</v>
      </c>
      <c r="W62" s="4" t="s">
        <v>480</v>
      </c>
      <c r="X62" s="4" t="s">
        <v>379</v>
      </c>
      <c r="Y62" s="4" t="s">
        <v>380</v>
      </c>
      <c r="Z62" s="4" t="s">
        <v>343</v>
      </c>
      <c r="AA62" s="6">
        <v>102.34</v>
      </c>
      <c r="AB62" s="4" t="s">
        <v>330</v>
      </c>
      <c r="AC62" s="4">
        <v>5503249258</v>
      </c>
      <c r="AD62" s="4" t="s">
        <v>1035</v>
      </c>
      <c r="AE62" s="4" t="s">
        <v>328</v>
      </c>
      <c r="AF62" s="1"/>
      <c r="AG62" s="4"/>
      <c r="AH62" s="1">
        <v>43454</v>
      </c>
      <c r="AI62" s="4" t="s">
        <v>682</v>
      </c>
      <c r="AJ62" s="4" t="s">
        <v>480</v>
      </c>
      <c r="AK62" s="1">
        <v>43647</v>
      </c>
      <c r="AL62" s="32">
        <v>2.8</v>
      </c>
      <c r="AM62" s="32">
        <v>2.5999999999999999E-2</v>
      </c>
      <c r="AN62" s="4" t="s">
        <v>328</v>
      </c>
      <c r="AO62" s="1">
        <v>42886</v>
      </c>
      <c r="AP62" s="4" t="s">
        <v>583</v>
      </c>
      <c r="AQ62" s="4" t="s">
        <v>480</v>
      </c>
      <c r="AR62" s="4" t="s">
        <v>379</v>
      </c>
      <c r="AS62" s="4" t="s">
        <v>380</v>
      </c>
      <c r="AT62" s="4" t="s">
        <v>344</v>
      </c>
      <c r="AU62" s="6">
        <v>1561.45</v>
      </c>
      <c r="AV62" s="4" t="s">
        <v>330</v>
      </c>
      <c r="AW62" s="4">
        <v>5503249258</v>
      </c>
      <c r="AX62" s="4" t="s">
        <v>1035</v>
      </c>
      <c r="AY62" s="4" t="s">
        <v>328</v>
      </c>
      <c r="AZ62" s="1"/>
      <c r="BA62" s="4"/>
      <c r="BB62" s="1">
        <v>43454</v>
      </c>
      <c r="BC62" s="4" t="s">
        <v>1036</v>
      </c>
      <c r="BD62" s="4" t="s">
        <v>480</v>
      </c>
      <c r="BE62" s="1">
        <v>43647</v>
      </c>
      <c r="BF62" s="32">
        <v>0</v>
      </c>
      <c r="BG62" s="32">
        <v>0</v>
      </c>
      <c r="BH62" s="4" t="s">
        <v>328</v>
      </c>
      <c r="BI62" s="1"/>
      <c r="BJ62" s="4"/>
      <c r="BK62" s="4" t="s">
        <v>480</v>
      </c>
      <c r="BL62" s="4" t="s">
        <v>379</v>
      </c>
      <c r="BM62" s="4" t="s">
        <v>380</v>
      </c>
      <c r="BN62" s="4" t="s">
        <v>343</v>
      </c>
      <c r="BO62" s="6">
        <v>17.079999999999998</v>
      </c>
      <c r="BP62" s="4" t="s">
        <v>330</v>
      </c>
      <c r="BQ62" s="4">
        <v>5504097128</v>
      </c>
      <c r="BR62" s="4" t="s">
        <v>1037</v>
      </c>
      <c r="BS62" s="4" t="s">
        <v>328</v>
      </c>
      <c r="BT62" s="1"/>
      <c r="BU62" s="4"/>
      <c r="BV62" s="1">
        <v>43452</v>
      </c>
      <c r="BW62" s="4" t="s">
        <v>1038</v>
      </c>
      <c r="BX62" s="4" t="s">
        <v>480</v>
      </c>
      <c r="BY62" s="1">
        <v>43647</v>
      </c>
      <c r="BZ62" s="32">
        <v>3.9</v>
      </c>
      <c r="CA62" s="32">
        <v>2.5999999999999999E-2</v>
      </c>
      <c r="CB62" s="4" t="s">
        <v>328</v>
      </c>
      <c r="CC62" s="1">
        <v>42886</v>
      </c>
      <c r="CD62" s="4" t="s">
        <v>583</v>
      </c>
      <c r="CE62" s="4" t="s">
        <v>480</v>
      </c>
      <c r="CF62" s="4" t="s">
        <v>379</v>
      </c>
      <c r="CG62" s="4" t="s">
        <v>380</v>
      </c>
      <c r="CH62" s="4" t="s">
        <v>343</v>
      </c>
      <c r="CI62" s="6">
        <v>91.53</v>
      </c>
      <c r="CJ62" s="4" t="s">
        <v>330</v>
      </c>
      <c r="CK62" s="4">
        <v>5504037369</v>
      </c>
      <c r="CL62" s="4" t="s">
        <v>1039</v>
      </c>
      <c r="CM62" s="4" t="s">
        <v>328</v>
      </c>
      <c r="CN62" s="1"/>
      <c r="CO62" s="4"/>
      <c r="CP62" s="1">
        <v>43453</v>
      </c>
      <c r="CQ62" s="4" t="s">
        <v>1040</v>
      </c>
      <c r="CR62" s="4" t="s">
        <v>480</v>
      </c>
      <c r="CS62" s="1">
        <v>43282</v>
      </c>
      <c r="CT62" s="32">
        <v>6.94</v>
      </c>
      <c r="CU62" s="32">
        <v>0</v>
      </c>
      <c r="CV62" s="4" t="s">
        <v>328</v>
      </c>
      <c r="CW62" s="1">
        <v>42003</v>
      </c>
      <c r="CX62" s="4" t="s">
        <v>482</v>
      </c>
      <c r="CY62" s="4" t="s">
        <v>480</v>
      </c>
      <c r="CZ62" s="4" t="s">
        <v>379</v>
      </c>
      <c r="DA62" s="4" t="s">
        <v>380</v>
      </c>
      <c r="DB62" s="4" t="s">
        <v>343</v>
      </c>
      <c r="DC62" s="6">
        <v>19.940000000000001</v>
      </c>
      <c r="DD62" s="4" t="s">
        <v>330</v>
      </c>
      <c r="DE62" s="4">
        <v>5504097128</v>
      </c>
      <c r="DF62" s="4" t="s">
        <v>1037</v>
      </c>
      <c r="DG62" s="4" t="s">
        <v>328</v>
      </c>
      <c r="DH62" s="1"/>
      <c r="DI62" s="4"/>
      <c r="DJ62" s="1">
        <v>43452</v>
      </c>
      <c r="DK62" s="4" t="s">
        <v>1041</v>
      </c>
      <c r="DL62" s="4" t="s">
        <v>480</v>
      </c>
      <c r="DM62" s="1">
        <v>43647</v>
      </c>
      <c r="DN62" s="32">
        <v>6.6999999999999993</v>
      </c>
      <c r="DO62" s="32">
        <v>0</v>
      </c>
      <c r="DP62" s="4" t="s">
        <v>328</v>
      </c>
      <c r="DQ62" s="1">
        <v>41893</v>
      </c>
      <c r="DR62" s="4" t="s">
        <v>481</v>
      </c>
      <c r="DS62" s="4" t="s">
        <v>480</v>
      </c>
    </row>
    <row r="63" spans="1:123" ht="15" customHeight="1" x14ac:dyDescent="0.25">
      <c r="A63" s="26">
        <v>60</v>
      </c>
      <c r="B63" s="27" t="s">
        <v>892</v>
      </c>
      <c r="C63" s="27" t="s">
        <v>893</v>
      </c>
      <c r="D63" s="4" t="s">
        <v>379</v>
      </c>
      <c r="E63" s="4" t="s">
        <v>380</v>
      </c>
      <c r="F63" s="4" t="s">
        <v>347</v>
      </c>
      <c r="G63" s="6">
        <v>4.0599999999999996</v>
      </c>
      <c r="H63" s="4" t="s">
        <v>330</v>
      </c>
      <c r="I63" s="4">
        <v>5503248039</v>
      </c>
      <c r="J63" s="4" t="s">
        <v>381</v>
      </c>
      <c r="K63" s="4" t="s">
        <v>328</v>
      </c>
      <c r="L63" s="1"/>
      <c r="M63" s="4"/>
      <c r="N63" s="1">
        <v>43453</v>
      </c>
      <c r="O63" s="4" t="s">
        <v>1034</v>
      </c>
      <c r="P63" s="4" t="s">
        <v>480</v>
      </c>
      <c r="Q63" s="1">
        <v>43647</v>
      </c>
      <c r="R63" s="32">
        <v>0</v>
      </c>
      <c r="S63" s="32">
        <v>1.0389999999999999</v>
      </c>
      <c r="T63" s="4" t="s">
        <v>328</v>
      </c>
      <c r="U63" s="1">
        <v>42886</v>
      </c>
      <c r="V63" s="4" t="s">
        <v>584</v>
      </c>
      <c r="W63" s="4" t="s">
        <v>480</v>
      </c>
      <c r="X63" s="4" t="s">
        <v>379</v>
      </c>
      <c r="Y63" s="4" t="s">
        <v>380</v>
      </c>
      <c r="Z63" s="4" t="s">
        <v>343</v>
      </c>
      <c r="AA63" s="6">
        <v>102.34</v>
      </c>
      <c r="AB63" s="4" t="s">
        <v>330</v>
      </c>
      <c r="AC63" s="4">
        <v>5503249258</v>
      </c>
      <c r="AD63" s="4" t="s">
        <v>1035</v>
      </c>
      <c r="AE63" s="4" t="s">
        <v>328</v>
      </c>
      <c r="AF63" s="1"/>
      <c r="AG63" s="4"/>
      <c r="AH63" s="1">
        <v>43454</v>
      </c>
      <c r="AI63" s="4" t="s">
        <v>682</v>
      </c>
      <c r="AJ63" s="4" t="s">
        <v>480</v>
      </c>
      <c r="AK63" s="1">
        <v>43647</v>
      </c>
      <c r="AL63" s="32">
        <v>1.7</v>
      </c>
      <c r="AM63" s="32">
        <v>3.5000000000000003E-2</v>
      </c>
      <c r="AN63" s="4" t="s">
        <v>328</v>
      </c>
      <c r="AO63" s="1">
        <v>42886</v>
      </c>
      <c r="AP63" s="4" t="s">
        <v>583</v>
      </c>
      <c r="AQ63" s="4" t="s">
        <v>480</v>
      </c>
      <c r="AR63" s="4" t="s">
        <v>379</v>
      </c>
      <c r="AS63" s="4" t="s">
        <v>380</v>
      </c>
      <c r="AT63" s="4" t="s">
        <v>344</v>
      </c>
      <c r="AU63" s="6">
        <v>1561.45</v>
      </c>
      <c r="AV63" s="4" t="s">
        <v>330</v>
      </c>
      <c r="AW63" s="4">
        <v>5503249258</v>
      </c>
      <c r="AX63" s="4" t="s">
        <v>1035</v>
      </c>
      <c r="AY63" s="4" t="s">
        <v>328</v>
      </c>
      <c r="AZ63" s="1"/>
      <c r="BA63" s="4"/>
      <c r="BB63" s="1">
        <v>43454</v>
      </c>
      <c r="BC63" s="4" t="s">
        <v>1036</v>
      </c>
      <c r="BD63" s="4" t="s">
        <v>480</v>
      </c>
      <c r="BE63" s="1">
        <v>43647</v>
      </c>
      <c r="BF63" s="32">
        <v>0</v>
      </c>
      <c r="BG63" s="32">
        <v>0</v>
      </c>
      <c r="BH63" s="4" t="s">
        <v>328</v>
      </c>
      <c r="BI63" s="1"/>
      <c r="BJ63" s="4"/>
      <c r="BK63" s="4" t="s">
        <v>480</v>
      </c>
      <c r="BL63" s="4" t="s">
        <v>379</v>
      </c>
      <c r="BM63" s="4" t="s">
        <v>380</v>
      </c>
      <c r="BN63" s="4" t="s">
        <v>343</v>
      </c>
      <c r="BO63" s="6">
        <v>17.079999999999998</v>
      </c>
      <c r="BP63" s="4" t="s">
        <v>330</v>
      </c>
      <c r="BQ63" s="4">
        <v>5504097128</v>
      </c>
      <c r="BR63" s="4" t="s">
        <v>1037</v>
      </c>
      <c r="BS63" s="4" t="s">
        <v>328</v>
      </c>
      <c r="BT63" s="1"/>
      <c r="BU63" s="4"/>
      <c r="BV63" s="1">
        <v>43452</v>
      </c>
      <c r="BW63" s="4" t="s">
        <v>1038</v>
      </c>
      <c r="BX63" s="4" t="s">
        <v>480</v>
      </c>
      <c r="BY63" s="1">
        <v>43647</v>
      </c>
      <c r="BZ63" s="32">
        <v>2.2000000000000002</v>
      </c>
      <c r="CA63" s="32">
        <v>3.5000000000000003E-2</v>
      </c>
      <c r="CB63" s="4" t="s">
        <v>328</v>
      </c>
      <c r="CC63" s="1">
        <v>42886</v>
      </c>
      <c r="CD63" s="4" t="s">
        <v>583</v>
      </c>
      <c r="CE63" s="4" t="s">
        <v>480</v>
      </c>
      <c r="CF63" s="4" t="s">
        <v>379</v>
      </c>
      <c r="CG63" s="4" t="s">
        <v>380</v>
      </c>
      <c r="CH63" s="4" t="s">
        <v>343</v>
      </c>
      <c r="CI63" s="6">
        <v>91.53</v>
      </c>
      <c r="CJ63" s="4" t="s">
        <v>330</v>
      </c>
      <c r="CK63" s="4">
        <v>5504037369</v>
      </c>
      <c r="CL63" s="4" t="s">
        <v>1039</v>
      </c>
      <c r="CM63" s="4" t="s">
        <v>328</v>
      </c>
      <c r="CN63" s="1"/>
      <c r="CO63" s="4"/>
      <c r="CP63" s="1">
        <v>43453</v>
      </c>
      <c r="CQ63" s="4" t="s">
        <v>1040</v>
      </c>
      <c r="CR63" s="4" t="s">
        <v>480</v>
      </c>
      <c r="CS63" s="1">
        <v>43282</v>
      </c>
      <c r="CT63" s="32">
        <v>6.94</v>
      </c>
      <c r="CU63" s="32">
        <v>0</v>
      </c>
      <c r="CV63" s="4" t="s">
        <v>328</v>
      </c>
      <c r="CW63" s="1">
        <v>42003</v>
      </c>
      <c r="CX63" s="4" t="s">
        <v>482</v>
      </c>
      <c r="CY63" s="4" t="s">
        <v>480</v>
      </c>
      <c r="CZ63" s="4" t="s">
        <v>379</v>
      </c>
      <c r="DA63" s="4" t="s">
        <v>380</v>
      </c>
      <c r="DB63" s="4" t="s">
        <v>343</v>
      </c>
      <c r="DC63" s="6">
        <v>19.940000000000001</v>
      </c>
      <c r="DD63" s="4" t="s">
        <v>330</v>
      </c>
      <c r="DE63" s="4">
        <v>5504097128</v>
      </c>
      <c r="DF63" s="4" t="s">
        <v>1037</v>
      </c>
      <c r="DG63" s="4" t="s">
        <v>328</v>
      </c>
      <c r="DH63" s="1"/>
      <c r="DI63" s="4"/>
      <c r="DJ63" s="1">
        <v>43452</v>
      </c>
      <c r="DK63" s="4" t="s">
        <v>1041</v>
      </c>
      <c r="DL63" s="4" t="s">
        <v>480</v>
      </c>
      <c r="DM63" s="1">
        <v>43647</v>
      </c>
      <c r="DN63" s="32">
        <v>3.9000000000000004</v>
      </c>
      <c r="DO63" s="32">
        <v>0</v>
      </c>
      <c r="DP63" s="4" t="s">
        <v>328</v>
      </c>
      <c r="DQ63" s="1">
        <v>41893</v>
      </c>
      <c r="DR63" s="4" t="s">
        <v>481</v>
      </c>
      <c r="DS63" s="4" t="s">
        <v>480</v>
      </c>
    </row>
    <row r="64" spans="1:123" ht="15" customHeight="1" x14ac:dyDescent="0.25">
      <c r="A64" s="26">
        <v>61</v>
      </c>
      <c r="B64" s="27" t="s">
        <v>669</v>
      </c>
      <c r="C64" s="27" t="s">
        <v>589</v>
      </c>
      <c r="D64" s="4" t="s">
        <v>379</v>
      </c>
      <c r="E64" s="4" t="s">
        <v>380</v>
      </c>
      <c r="F64" s="4" t="s">
        <v>347</v>
      </c>
      <c r="G64" s="6">
        <v>4.0599999999999996</v>
      </c>
      <c r="H64" s="4" t="s">
        <v>330</v>
      </c>
      <c r="I64" s="4">
        <v>5503248039</v>
      </c>
      <c r="J64" s="4" t="s">
        <v>381</v>
      </c>
      <c r="K64" s="4" t="s">
        <v>328</v>
      </c>
      <c r="L64" s="1"/>
      <c r="M64" s="4"/>
      <c r="N64" s="1">
        <v>43453</v>
      </c>
      <c r="O64" s="4" t="s">
        <v>1034</v>
      </c>
      <c r="P64" s="4" t="s">
        <v>480</v>
      </c>
      <c r="Q64" s="1">
        <v>43647</v>
      </c>
      <c r="R64" s="32">
        <v>0</v>
      </c>
      <c r="S64" s="32">
        <v>1.0389999999999999</v>
      </c>
      <c r="T64" s="4" t="s">
        <v>328</v>
      </c>
      <c r="U64" s="1">
        <v>42886</v>
      </c>
      <c r="V64" s="4" t="s">
        <v>584</v>
      </c>
      <c r="W64" s="4" t="s">
        <v>480</v>
      </c>
      <c r="X64" s="4" t="s">
        <v>382</v>
      </c>
      <c r="Y64" s="4"/>
      <c r="Z64" s="4"/>
      <c r="AA64" s="6"/>
      <c r="AB64" s="4"/>
      <c r="AC64" s="4"/>
      <c r="AD64" s="4"/>
      <c r="AE64" s="4"/>
      <c r="AF64" s="1"/>
      <c r="AG64" s="4"/>
      <c r="AH64" s="1"/>
      <c r="AI64" s="4"/>
      <c r="AJ64" s="4"/>
      <c r="AK64" s="1"/>
      <c r="AL64" s="32"/>
      <c r="AM64" s="32"/>
      <c r="AN64" s="4"/>
      <c r="AO64" s="1"/>
      <c r="AP64" s="4"/>
      <c r="AQ64" s="4"/>
      <c r="AR64" s="4" t="s">
        <v>382</v>
      </c>
      <c r="AS64" s="4" t="s">
        <v>380</v>
      </c>
      <c r="AT64" s="4" t="s">
        <v>344</v>
      </c>
      <c r="AU64" s="6">
        <v>1561.45</v>
      </c>
      <c r="AV64" s="4" t="s">
        <v>330</v>
      </c>
      <c r="AW64" s="4">
        <v>5503249258</v>
      </c>
      <c r="AX64" s="4" t="s">
        <v>1035</v>
      </c>
      <c r="AY64" s="4" t="s">
        <v>328</v>
      </c>
      <c r="AZ64" s="1"/>
      <c r="BA64" s="4"/>
      <c r="BB64" s="1">
        <v>43454</v>
      </c>
      <c r="BC64" s="4" t="s">
        <v>1036</v>
      </c>
      <c r="BD64" s="4" t="s">
        <v>480</v>
      </c>
      <c r="BE64" s="1">
        <v>43647</v>
      </c>
      <c r="BF64" s="32">
        <v>0</v>
      </c>
      <c r="BG64" s="32">
        <v>0</v>
      </c>
      <c r="BH64" s="4" t="s">
        <v>328</v>
      </c>
      <c r="BI64" s="1"/>
      <c r="BJ64" s="4"/>
      <c r="BK64" s="4" t="s">
        <v>480</v>
      </c>
      <c r="BL64" s="4" t="s">
        <v>379</v>
      </c>
      <c r="BM64" s="4" t="s">
        <v>380</v>
      </c>
      <c r="BN64" s="4" t="s">
        <v>343</v>
      </c>
      <c r="BO64" s="6">
        <v>17.079999999999998</v>
      </c>
      <c r="BP64" s="4" t="s">
        <v>330</v>
      </c>
      <c r="BQ64" s="4">
        <v>5504097128</v>
      </c>
      <c r="BR64" s="4" t="s">
        <v>1037</v>
      </c>
      <c r="BS64" s="4" t="s">
        <v>328</v>
      </c>
      <c r="BT64" s="1"/>
      <c r="BU64" s="4"/>
      <c r="BV64" s="1">
        <v>43452</v>
      </c>
      <c r="BW64" s="4" t="s">
        <v>1038</v>
      </c>
      <c r="BX64" s="4" t="s">
        <v>480</v>
      </c>
      <c r="BY64" s="1">
        <v>43647</v>
      </c>
      <c r="BZ64" s="32">
        <v>3.9</v>
      </c>
      <c r="CA64" s="32">
        <v>2.5999999999999999E-2</v>
      </c>
      <c r="CB64" s="4" t="s">
        <v>328</v>
      </c>
      <c r="CC64" s="1">
        <v>42886</v>
      </c>
      <c r="CD64" s="4" t="s">
        <v>583</v>
      </c>
      <c r="CE64" s="4" t="s">
        <v>480</v>
      </c>
      <c r="CF64" s="4" t="s">
        <v>379</v>
      </c>
      <c r="CG64" s="4" t="s">
        <v>380</v>
      </c>
      <c r="CH64" s="4" t="s">
        <v>343</v>
      </c>
      <c r="CI64" s="6">
        <v>91.53</v>
      </c>
      <c r="CJ64" s="4" t="s">
        <v>330</v>
      </c>
      <c r="CK64" s="4">
        <v>5504037369</v>
      </c>
      <c r="CL64" s="4" t="s">
        <v>1039</v>
      </c>
      <c r="CM64" s="4" t="s">
        <v>328</v>
      </c>
      <c r="CN64" s="1"/>
      <c r="CO64" s="4"/>
      <c r="CP64" s="1">
        <v>43453</v>
      </c>
      <c r="CQ64" s="4" t="s">
        <v>1040</v>
      </c>
      <c r="CR64" s="4" t="s">
        <v>480</v>
      </c>
      <c r="CS64" s="1">
        <v>43282</v>
      </c>
      <c r="CT64" s="32">
        <v>6.94</v>
      </c>
      <c r="CU64" s="32">
        <v>0</v>
      </c>
      <c r="CV64" s="4" t="s">
        <v>328</v>
      </c>
      <c r="CW64" s="1">
        <v>42003</v>
      </c>
      <c r="CX64" s="4" t="s">
        <v>482</v>
      </c>
      <c r="CY64" s="4" t="s">
        <v>480</v>
      </c>
      <c r="CZ64" s="4" t="s">
        <v>379</v>
      </c>
      <c r="DA64" s="4" t="s">
        <v>380</v>
      </c>
      <c r="DB64" s="4" t="s">
        <v>343</v>
      </c>
      <c r="DC64" s="6">
        <v>19.940000000000001</v>
      </c>
      <c r="DD64" s="4" t="s">
        <v>330</v>
      </c>
      <c r="DE64" s="4">
        <v>5504097128</v>
      </c>
      <c r="DF64" s="4" t="s">
        <v>1037</v>
      </c>
      <c r="DG64" s="4" t="s">
        <v>328</v>
      </c>
      <c r="DH64" s="1"/>
      <c r="DI64" s="4"/>
      <c r="DJ64" s="1">
        <v>43452</v>
      </c>
      <c r="DK64" s="4" t="s">
        <v>1041</v>
      </c>
      <c r="DL64" s="4" t="s">
        <v>480</v>
      </c>
      <c r="DM64" s="1">
        <v>43647</v>
      </c>
      <c r="DN64" s="32">
        <v>3.9</v>
      </c>
      <c r="DO64" s="32">
        <v>0</v>
      </c>
      <c r="DP64" s="4" t="s">
        <v>328</v>
      </c>
      <c r="DQ64" s="1">
        <v>41893</v>
      </c>
      <c r="DR64" s="4" t="s">
        <v>481</v>
      </c>
      <c r="DS64" s="4" t="s">
        <v>480</v>
      </c>
    </row>
    <row r="65" spans="1:123" ht="15" customHeight="1" x14ac:dyDescent="0.25">
      <c r="A65" s="26">
        <v>62</v>
      </c>
      <c r="B65" s="27" t="s">
        <v>670</v>
      </c>
      <c r="C65" s="27" t="s">
        <v>590</v>
      </c>
      <c r="D65" s="4" t="s">
        <v>379</v>
      </c>
      <c r="E65" s="4" t="s">
        <v>380</v>
      </c>
      <c r="F65" s="4" t="s">
        <v>347</v>
      </c>
      <c r="G65" s="6">
        <v>4.0599999999999996</v>
      </c>
      <c r="H65" s="4" t="s">
        <v>330</v>
      </c>
      <c r="I65" s="4">
        <v>5503248039</v>
      </c>
      <c r="J65" s="4" t="s">
        <v>381</v>
      </c>
      <c r="K65" s="4" t="s">
        <v>328</v>
      </c>
      <c r="L65" s="1"/>
      <c r="M65" s="4"/>
      <c r="N65" s="1">
        <v>43453</v>
      </c>
      <c r="O65" s="4" t="s">
        <v>1034</v>
      </c>
      <c r="P65" s="4" t="s">
        <v>480</v>
      </c>
      <c r="Q65" s="1">
        <v>43647</v>
      </c>
      <c r="R65" s="32">
        <v>0</v>
      </c>
      <c r="S65" s="32">
        <v>1.0389999999999999</v>
      </c>
      <c r="T65" s="4" t="s">
        <v>328</v>
      </c>
      <c r="U65" s="1">
        <v>42886</v>
      </c>
      <c r="V65" s="4" t="s">
        <v>584</v>
      </c>
      <c r="W65" s="4" t="s">
        <v>480</v>
      </c>
      <c r="X65" s="4" t="s">
        <v>379</v>
      </c>
      <c r="Y65" s="4" t="s">
        <v>380</v>
      </c>
      <c r="Z65" s="4" t="s">
        <v>343</v>
      </c>
      <c r="AA65" s="6">
        <v>102.34</v>
      </c>
      <c r="AB65" s="4" t="s">
        <v>330</v>
      </c>
      <c r="AC65" s="4">
        <v>5503249258</v>
      </c>
      <c r="AD65" s="4" t="s">
        <v>1035</v>
      </c>
      <c r="AE65" s="4" t="s">
        <v>328</v>
      </c>
      <c r="AF65" s="1"/>
      <c r="AG65" s="4"/>
      <c r="AH65" s="1">
        <v>43454</v>
      </c>
      <c r="AI65" s="4" t="s">
        <v>682</v>
      </c>
      <c r="AJ65" s="4" t="s">
        <v>480</v>
      </c>
      <c r="AK65" s="1">
        <v>43647</v>
      </c>
      <c r="AL65" s="32">
        <v>1.7</v>
      </c>
      <c r="AM65" s="32">
        <v>0.03</v>
      </c>
      <c r="AN65" s="4" t="s">
        <v>328</v>
      </c>
      <c r="AO65" s="1">
        <v>42886</v>
      </c>
      <c r="AP65" s="4" t="s">
        <v>583</v>
      </c>
      <c r="AQ65" s="4" t="s">
        <v>480</v>
      </c>
      <c r="AR65" s="4" t="s">
        <v>379</v>
      </c>
      <c r="AS65" s="4" t="s">
        <v>380</v>
      </c>
      <c r="AT65" s="4" t="s">
        <v>344</v>
      </c>
      <c r="AU65" s="6">
        <v>1561.45</v>
      </c>
      <c r="AV65" s="4" t="s">
        <v>330</v>
      </c>
      <c r="AW65" s="4">
        <v>5503249258</v>
      </c>
      <c r="AX65" s="4" t="s">
        <v>1035</v>
      </c>
      <c r="AY65" s="4" t="s">
        <v>328</v>
      </c>
      <c r="AZ65" s="1"/>
      <c r="BA65" s="4"/>
      <c r="BB65" s="1">
        <v>43454</v>
      </c>
      <c r="BC65" s="4" t="s">
        <v>1036</v>
      </c>
      <c r="BD65" s="4" t="s">
        <v>480</v>
      </c>
      <c r="BE65" s="1">
        <v>43647</v>
      </c>
      <c r="BF65" s="32">
        <v>0</v>
      </c>
      <c r="BG65" s="32">
        <v>0</v>
      </c>
      <c r="BH65" s="4" t="s">
        <v>328</v>
      </c>
      <c r="BI65" s="1"/>
      <c r="BJ65" s="4"/>
      <c r="BK65" s="4" t="s">
        <v>480</v>
      </c>
      <c r="BL65" s="4" t="s">
        <v>379</v>
      </c>
      <c r="BM65" s="4" t="s">
        <v>380</v>
      </c>
      <c r="BN65" s="4" t="s">
        <v>343</v>
      </c>
      <c r="BO65" s="6">
        <v>17.079999999999998</v>
      </c>
      <c r="BP65" s="4" t="s">
        <v>330</v>
      </c>
      <c r="BQ65" s="4">
        <v>5504097128</v>
      </c>
      <c r="BR65" s="4" t="s">
        <v>1037</v>
      </c>
      <c r="BS65" s="4" t="s">
        <v>328</v>
      </c>
      <c r="BT65" s="1"/>
      <c r="BU65" s="4"/>
      <c r="BV65" s="1">
        <v>43452</v>
      </c>
      <c r="BW65" s="4" t="s">
        <v>1038</v>
      </c>
      <c r="BX65" s="4" t="s">
        <v>480</v>
      </c>
      <c r="BY65" s="1">
        <v>43647</v>
      </c>
      <c r="BZ65" s="32">
        <v>3</v>
      </c>
      <c r="CA65" s="32">
        <v>0.03</v>
      </c>
      <c r="CB65" s="4" t="s">
        <v>328</v>
      </c>
      <c r="CC65" s="1">
        <v>42886</v>
      </c>
      <c r="CD65" s="4" t="s">
        <v>583</v>
      </c>
      <c r="CE65" s="4" t="s">
        <v>480</v>
      </c>
      <c r="CF65" s="4" t="s">
        <v>379</v>
      </c>
      <c r="CG65" s="4" t="s">
        <v>380</v>
      </c>
      <c r="CH65" s="4" t="s">
        <v>343</v>
      </c>
      <c r="CI65" s="6">
        <v>91.53</v>
      </c>
      <c r="CJ65" s="4" t="s">
        <v>330</v>
      </c>
      <c r="CK65" s="4">
        <v>5504037369</v>
      </c>
      <c r="CL65" s="4" t="s">
        <v>1039</v>
      </c>
      <c r="CM65" s="4" t="s">
        <v>328</v>
      </c>
      <c r="CN65" s="1"/>
      <c r="CO65" s="4"/>
      <c r="CP65" s="1">
        <v>43453</v>
      </c>
      <c r="CQ65" s="4" t="s">
        <v>1040</v>
      </c>
      <c r="CR65" s="4" t="s">
        <v>480</v>
      </c>
      <c r="CS65" s="1">
        <v>43282</v>
      </c>
      <c r="CT65" s="32">
        <v>6.94</v>
      </c>
      <c r="CU65" s="32">
        <v>0</v>
      </c>
      <c r="CV65" s="4" t="s">
        <v>328</v>
      </c>
      <c r="CW65" s="1">
        <v>42003</v>
      </c>
      <c r="CX65" s="4" t="s">
        <v>482</v>
      </c>
      <c r="CY65" s="4" t="s">
        <v>480</v>
      </c>
      <c r="CZ65" s="4" t="s">
        <v>379</v>
      </c>
      <c r="DA65" s="4" t="s">
        <v>380</v>
      </c>
      <c r="DB65" s="4" t="s">
        <v>343</v>
      </c>
      <c r="DC65" s="6">
        <v>19.940000000000001</v>
      </c>
      <c r="DD65" s="4" t="s">
        <v>330</v>
      </c>
      <c r="DE65" s="4">
        <v>5504097128</v>
      </c>
      <c r="DF65" s="4" t="s">
        <v>1037</v>
      </c>
      <c r="DG65" s="4" t="s">
        <v>328</v>
      </c>
      <c r="DH65" s="1"/>
      <c r="DI65" s="4"/>
      <c r="DJ65" s="1">
        <v>43452</v>
      </c>
      <c r="DK65" s="4" t="s">
        <v>1041</v>
      </c>
      <c r="DL65" s="4" t="s">
        <v>480</v>
      </c>
      <c r="DM65" s="1">
        <v>43647</v>
      </c>
      <c r="DN65" s="32">
        <v>4.7</v>
      </c>
      <c r="DO65" s="32">
        <v>0</v>
      </c>
      <c r="DP65" s="4" t="s">
        <v>328</v>
      </c>
      <c r="DQ65" s="1">
        <v>41893</v>
      </c>
      <c r="DR65" s="4" t="s">
        <v>481</v>
      </c>
      <c r="DS65" s="4" t="s">
        <v>480</v>
      </c>
    </row>
    <row r="66" spans="1:123" ht="15" customHeight="1" x14ac:dyDescent="0.25">
      <c r="A66" s="26">
        <v>63</v>
      </c>
      <c r="B66" s="27" t="s">
        <v>671</v>
      </c>
      <c r="C66" s="27" t="s">
        <v>598</v>
      </c>
      <c r="D66" s="4" t="s">
        <v>379</v>
      </c>
      <c r="E66" s="4" t="s">
        <v>380</v>
      </c>
      <c r="F66" s="4" t="s">
        <v>347</v>
      </c>
      <c r="G66" s="6">
        <v>4.0599999999999996</v>
      </c>
      <c r="H66" s="4" t="s">
        <v>330</v>
      </c>
      <c r="I66" s="4">
        <v>5503248039</v>
      </c>
      <c r="J66" s="4" t="s">
        <v>381</v>
      </c>
      <c r="K66" s="4" t="s">
        <v>328</v>
      </c>
      <c r="L66" s="1"/>
      <c r="M66" s="4"/>
      <c r="N66" s="1">
        <v>43453</v>
      </c>
      <c r="O66" s="4" t="s">
        <v>1034</v>
      </c>
      <c r="P66" s="4" t="s">
        <v>480</v>
      </c>
      <c r="Q66" s="1">
        <v>43647</v>
      </c>
      <c r="R66" s="32">
        <v>0</v>
      </c>
      <c r="S66" s="32">
        <v>1.0389999999999999</v>
      </c>
      <c r="T66" s="4" t="s">
        <v>328</v>
      </c>
      <c r="U66" s="1">
        <v>42886</v>
      </c>
      <c r="V66" s="4" t="s">
        <v>584</v>
      </c>
      <c r="W66" s="4" t="s">
        <v>480</v>
      </c>
      <c r="X66" s="4" t="s">
        <v>379</v>
      </c>
      <c r="Y66" s="4" t="s">
        <v>380</v>
      </c>
      <c r="Z66" s="4" t="s">
        <v>343</v>
      </c>
      <c r="AA66" s="6">
        <v>102.34</v>
      </c>
      <c r="AB66" s="4" t="s">
        <v>330</v>
      </c>
      <c r="AC66" s="4">
        <v>5503249258</v>
      </c>
      <c r="AD66" s="4" t="s">
        <v>1035</v>
      </c>
      <c r="AE66" s="4" t="s">
        <v>328</v>
      </c>
      <c r="AF66" s="1"/>
      <c r="AG66" s="4"/>
      <c r="AH66" s="1">
        <v>43454</v>
      </c>
      <c r="AI66" s="4" t="s">
        <v>682</v>
      </c>
      <c r="AJ66" s="4" t="s">
        <v>480</v>
      </c>
      <c r="AK66" s="1">
        <v>43647</v>
      </c>
      <c r="AL66" s="32">
        <v>1.7</v>
      </c>
      <c r="AM66" s="32">
        <v>0.03</v>
      </c>
      <c r="AN66" s="4" t="s">
        <v>328</v>
      </c>
      <c r="AO66" s="1">
        <v>42886</v>
      </c>
      <c r="AP66" s="4" t="s">
        <v>583</v>
      </c>
      <c r="AQ66" s="4" t="s">
        <v>480</v>
      </c>
      <c r="AR66" s="4" t="s">
        <v>379</v>
      </c>
      <c r="AS66" s="4" t="s">
        <v>380</v>
      </c>
      <c r="AT66" s="4" t="s">
        <v>344</v>
      </c>
      <c r="AU66" s="6">
        <v>1561.45</v>
      </c>
      <c r="AV66" s="4" t="s">
        <v>330</v>
      </c>
      <c r="AW66" s="4">
        <v>5503249258</v>
      </c>
      <c r="AX66" s="4" t="s">
        <v>1035</v>
      </c>
      <c r="AY66" s="4" t="s">
        <v>328</v>
      </c>
      <c r="AZ66" s="1"/>
      <c r="BA66" s="4"/>
      <c r="BB66" s="1">
        <v>43454</v>
      </c>
      <c r="BC66" s="4" t="s">
        <v>1036</v>
      </c>
      <c r="BD66" s="4" t="s">
        <v>480</v>
      </c>
      <c r="BE66" s="1">
        <v>43647</v>
      </c>
      <c r="BF66" s="32">
        <v>0</v>
      </c>
      <c r="BG66" s="32">
        <v>0</v>
      </c>
      <c r="BH66" s="4" t="s">
        <v>328</v>
      </c>
      <c r="BI66" s="1"/>
      <c r="BJ66" s="4"/>
      <c r="BK66" s="4" t="s">
        <v>480</v>
      </c>
      <c r="BL66" s="4" t="s">
        <v>379</v>
      </c>
      <c r="BM66" s="4" t="s">
        <v>380</v>
      </c>
      <c r="BN66" s="4" t="s">
        <v>343</v>
      </c>
      <c r="BO66" s="6">
        <v>17.079999999999998</v>
      </c>
      <c r="BP66" s="4" t="s">
        <v>330</v>
      </c>
      <c r="BQ66" s="4">
        <v>5504097128</v>
      </c>
      <c r="BR66" s="4" t="s">
        <v>1037</v>
      </c>
      <c r="BS66" s="4" t="s">
        <v>328</v>
      </c>
      <c r="BT66" s="1"/>
      <c r="BU66" s="4"/>
      <c r="BV66" s="1">
        <v>43452</v>
      </c>
      <c r="BW66" s="4" t="s">
        <v>1038</v>
      </c>
      <c r="BX66" s="4" t="s">
        <v>480</v>
      </c>
      <c r="BY66" s="1">
        <v>43647</v>
      </c>
      <c r="BZ66" s="32">
        <v>3</v>
      </c>
      <c r="CA66" s="32">
        <v>0.03</v>
      </c>
      <c r="CB66" s="4" t="s">
        <v>328</v>
      </c>
      <c r="CC66" s="1">
        <v>42886</v>
      </c>
      <c r="CD66" s="4" t="s">
        <v>583</v>
      </c>
      <c r="CE66" s="4" t="s">
        <v>480</v>
      </c>
      <c r="CF66" s="4" t="s">
        <v>379</v>
      </c>
      <c r="CG66" s="4" t="s">
        <v>380</v>
      </c>
      <c r="CH66" s="4" t="s">
        <v>343</v>
      </c>
      <c r="CI66" s="6">
        <v>91.53</v>
      </c>
      <c r="CJ66" s="4" t="s">
        <v>330</v>
      </c>
      <c r="CK66" s="4">
        <v>5504037369</v>
      </c>
      <c r="CL66" s="4" t="s">
        <v>1039</v>
      </c>
      <c r="CM66" s="4" t="s">
        <v>328</v>
      </c>
      <c r="CN66" s="1"/>
      <c r="CO66" s="4"/>
      <c r="CP66" s="1">
        <v>43453</v>
      </c>
      <c r="CQ66" s="4" t="s">
        <v>1040</v>
      </c>
      <c r="CR66" s="4" t="s">
        <v>480</v>
      </c>
      <c r="CS66" s="1">
        <v>43282</v>
      </c>
      <c r="CT66" s="32">
        <v>6.94</v>
      </c>
      <c r="CU66" s="32">
        <v>0</v>
      </c>
      <c r="CV66" s="4" t="s">
        <v>328</v>
      </c>
      <c r="CW66" s="1">
        <v>42003</v>
      </c>
      <c r="CX66" s="4" t="s">
        <v>482</v>
      </c>
      <c r="CY66" s="4" t="s">
        <v>480</v>
      </c>
      <c r="CZ66" s="4" t="s">
        <v>379</v>
      </c>
      <c r="DA66" s="4" t="s">
        <v>380</v>
      </c>
      <c r="DB66" s="4" t="s">
        <v>343</v>
      </c>
      <c r="DC66" s="6">
        <v>19.940000000000001</v>
      </c>
      <c r="DD66" s="4" t="s">
        <v>330</v>
      </c>
      <c r="DE66" s="4">
        <v>5504097128</v>
      </c>
      <c r="DF66" s="4" t="s">
        <v>1037</v>
      </c>
      <c r="DG66" s="4" t="s">
        <v>328</v>
      </c>
      <c r="DH66" s="1"/>
      <c r="DI66" s="4"/>
      <c r="DJ66" s="1">
        <v>43452</v>
      </c>
      <c r="DK66" s="4" t="s">
        <v>1041</v>
      </c>
      <c r="DL66" s="4" t="s">
        <v>480</v>
      </c>
      <c r="DM66" s="1">
        <v>43647</v>
      </c>
      <c r="DN66" s="32">
        <v>4.7</v>
      </c>
      <c r="DO66" s="32">
        <v>0</v>
      </c>
      <c r="DP66" s="4" t="s">
        <v>328</v>
      </c>
      <c r="DQ66" s="1">
        <v>41893</v>
      </c>
      <c r="DR66" s="4" t="s">
        <v>481</v>
      </c>
      <c r="DS66" s="4" t="s">
        <v>480</v>
      </c>
    </row>
    <row r="67" spans="1:123" ht="15" customHeight="1" x14ac:dyDescent="0.25">
      <c r="A67" s="26">
        <v>64</v>
      </c>
      <c r="B67" s="27" t="s">
        <v>672</v>
      </c>
      <c r="C67" s="27" t="s">
        <v>599</v>
      </c>
      <c r="D67" s="4" t="s">
        <v>379</v>
      </c>
      <c r="E67" s="4" t="s">
        <v>380</v>
      </c>
      <c r="F67" s="4" t="s">
        <v>347</v>
      </c>
      <c r="G67" s="6">
        <v>4.0599999999999996</v>
      </c>
      <c r="H67" s="4" t="s">
        <v>330</v>
      </c>
      <c r="I67" s="4">
        <v>5503248039</v>
      </c>
      <c r="J67" s="4" t="s">
        <v>381</v>
      </c>
      <c r="K67" s="4" t="s">
        <v>328</v>
      </c>
      <c r="L67" s="1"/>
      <c r="M67" s="4"/>
      <c r="N67" s="1">
        <v>43453</v>
      </c>
      <c r="O67" s="4" t="s">
        <v>1034</v>
      </c>
      <c r="P67" s="4" t="s">
        <v>480</v>
      </c>
      <c r="Q67" s="1">
        <v>43647</v>
      </c>
      <c r="R67" s="32">
        <v>0</v>
      </c>
      <c r="S67" s="32">
        <v>1.0389999999999999</v>
      </c>
      <c r="T67" s="4" t="s">
        <v>328</v>
      </c>
      <c r="U67" s="1">
        <v>42886</v>
      </c>
      <c r="V67" s="4" t="s">
        <v>584</v>
      </c>
      <c r="W67" s="4" t="s">
        <v>480</v>
      </c>
      <c r="X67" s="4" t="s">
        <v>379</v>
      </c>
      <c r="Y67" s="4" t="s">
        <v>380</v>
      </c>
      <c r="Z67" s="4" t="s">
        <v>343</v>
      </c>
      <c r="AA67" s="6">
        <v>102.34</v>
      </c>
      <c r="AB67" s="4" t="s">
        <v>330</v>
      </c>
      <c r="AC67" s="4">
        <v>5503249258</v>
      </c>
      <c r="AD67" s="4" t="s">
        <v>1035</v>
      </c>
      <c r="AE67" s="4" t="s">
        <v>328</v>
      </c>
      <c r="AF67" s="1"/>
      <c r="AG67" s="4"/>
      <c r="AH67" s="1">
        <v>43454</v>
      </c>
      <c r="AI67" s="4" t="s">
        <v>682</v>
      </c>
      <c r="AJ67" s="4" t="s">
        <v>480</v>
      </c>
      <c r="AK67" s="1">
        <v>43647</v>
      </c>
      <c r="AL67" s="32">
        <v>1.7</v>
      </c>
      <c r="AM67" s="32">
        <v>0.03</v>
      </c>
      <c r="AN67" s="4" t="s">
        <v>328</v>
      </c>
      <c r="AO67" s="1">
        <v>42886</v>
      </c>
      <c r="AP67" s="4" t="s">
        <v>583</v>
      </c>
      <c r="AQ67" s="4" t="s">
        <v>480</v>
      </c>
      <c r="AR67" s="4" t="s">
        <v>379</v>
      </c>
      <c r="AS67" s="4" t="s">
        <v>380</v>
      </c>
      <c r="AT67" s="4" t="s">
        <v>344</v>
      </c>
      <c r="AU67" s="6">
        <v>1561.45</v>
      </c>
      <c r="AV67" s="4" t="s">
        <v>330</v>
      </c>
      <c r="AW67" s="4">
        <v>5503249258</v>
      </c>
      <c r="AX67" s="4" t="s">
        <v>1035</v>
      </c>
      <c r="AY67" s="4" t="s">
        <v>328</v>
      </c>
      <c r="AZ67" s="1"/>
      <c r="BA67" s="4"/>
      <c r="BB67" s="1">
        <v>43454</v>
      </c>
      <c r="BC67" s="4" t="s">
        <v>1036</v>
      </c>
      <c r="BD67" s="4" t="s">
        <v>480</v>
      </c>
      <c r="BE67" s="1">
        <v>43647</v>
      </c>
      <c r="BF67" s="32">
        <v>0</v>
      </c>
      <c r="BG67" s="32">
        <v>0</v>
      </c>
      <c r="BH67" s="4" t="s">
        <v>328</v>
      </c>
      <c r="BI67" s="1"/>
      <c r="BJ67" s="4"/>
      <c r="BK67" s="4" t="s">
        <v>480</v>
      </c>
      <c r="BL67" s="4" t="s">
        <v>379</v>
      </c>
      <c r="BM67" s="4" t="s">
        <v>380</v>
      </c>
      <c r="BN67" s="4" t="s">
        <v>343</v>
      </c>
      <c r="BO67" s="6">
        <v>17.079999999999998</v>
      </c>
      <c r="BP67" s="4" t="s">
        <v>330</v>
      </c>
      <c r="BQ67" s="4">
        <v>5504097128</v>
      </c>
      <c r="BR67" s="4" t="s">
        <v>1037</v>
      </c>
      <c r="BS67" s="4" t="s">
        <v>328</v>
      </c>
      <c r="BT67" s="1"/>
      <c r="BU67" s="4"/>
      <c r="BV67" s="1">
        <v>43452</v>
      </c>
      <c r="BW67" s="4" t="s">
        <v>1038</v>
      </c>
      <c r="BX67" s="4" t="s">
        <v>480</v>
      </c>
      <c r="BY67" s="1">
        <v>43647</v>
      </c>
      <c r="BZ67" s="32">
        <v>3</v>
      </c>
      <c r="CA67" s="32">
        <v>0.03</v>
      </c>
      <c r="CB67" s="4" t="s">
        <v>328</v>
      </c>
      <c r="CC67" s="1">
        <v>42886</v>
      </c>
      <c r="CD67" s="4" t="s">
        <v>583</v>
      </c>
      <c r="CE67" s="4" t="s">
        <v>480</v>
      </c>
      <c r="CF67" s="4" t="s">
        <v>379</v>
      </c>
      <c r="CG67" s="4" t="s">
        <v>380</v>
      </c>
      <c r="CH67" s="4" t="s">
        <v>343</v>
      </c>
      <c r="CI67" s="6">
        <v>91.53</v>
      </c>
      <c r="CJ67" s="4" t="s">
        <v>330</v>
      </c>
      <c r="CK67" s="4">
        <v>5504037369</v>
      </c>
      <c r="CL67" s="4" t="s">
        <v>1039</v>
      </c>
      <c r="CM67" s="4" t="s">
        <v>328</v>
      </c>
      <c r="CN67" s="1"/>
      <c r="CO67" s="4"/>
      <c r="CP67" s="1">
        <v>43453</v>
      </c>
      <c r="CQ67" s="4" t="s">
        <v>1040</v>
      </c>
      <c r="CR67" s="4" t="s">
        <v>480</v>
      </c>
      <c r="CS67" s="1">
        <v>43282</v>
      </c>
      <c r="CT67" s="32">
        <v>6.94</v>
      </c>
      <c r="CU67" s="32">
        <v>0</v>
      </c>
      <c r="CV67" s="4" t="s">
        <v>328</v>
      </c>
      <c r="CW67" s="1">
        <v>42003</v>
      </c>
      <c r="CX67" s="4" t="s">
        <v>482</v>
      </c>
      <c r="CY67" s="4" t="s">
        <v>480</v>
      </c>
      <c r="CZ67" s="4" t="s">
        <v>379</v>
      </c>
      <c r="DA67" s="4" t="s">
        <v>380</v>
      </c>
      <c r="DB67" s="4" t="s">
        <v>343</v>
      </c>
      <c r="DC67" s="6">
        <v>19.940000000000001</v>
      </c>
      <c r="DD67" s="4" t="s">
        <v>330</v>
      </c>
      <c r="DE67" s="4">
        <v>5504097128</v>
      </c>
      <c r="DF67" s="4" t="s">
        <v>1037</v>
      </c>
      <c r="DG67" s="4" t="s">
        <v>328</v>
      </c>
      <c r="DH67" s="1"/>
      <c r="DI67" s="4"/>
      <c r="DJ67" s="1">
        <v>43452</v>
      </c>
      <c r="DK67" s="4" t="s">
        <v>1041</v>
      </c>
      <c r="DL67" s="4" t="s">
        <v>480</v>
      </c>
      <c r="DM67" s="1">
        <v>43647</v>
      </c>
      <c r="DN67" s="32">
        <v>4.7</v>
      </c>
      <c r="DO67" s="32">
        <v>0</v>
      </c>
      <c r="DP67" s="4" t="s">
        <v>328</v>
      </c>
      <c r="DQ67" s="1">
        <v>41893</v>
      </c>
      <c r="DR67" s="4" t="s">
        <v>481</v>
      </c>
      <c r="DS67" s="4" t="s">
        <v>480</v>
      </c>
    </row>
    <row r="68" spans="1:123" ht="15" customHeight="1" x14ac:dyDescent="0.25">
      <c r="A68" s="26">
        <v>65</v>
      </c>
      <c r="B68" s="27" t="s">
        <v>673</v>
      </c>
      <c r="C68" s="27" t="s">
        <v>600</v>
      </c>
      <c r="D68" s="4" t="s">
        <v>379</v>
      </c>
      <c r="E68" s="4" t="s">
        <v>380</v>
      </c>
      <c r="F68" s="4" t="s">
        <v>347</v>
      </c>
      <c r="G68" s="6">
        <v>4.0599999999999996</v>
      </c>
      <c r="H68" s="4" t="s">
        <v>330</v>
      </c>
      <c r="I68" s="4">
        <v>5503248039</v>
      </c>
      <c r="J68" s="4" t="s">
        <v>381</v>
      </c>
      <c r="K68" s="4" t="s">
        <v>328</v>
      </c>
      <c r="L68" s="1"/>
      <c r="M68" s="4"/>
      <c r="N68" s="1">
        <v>43453</v>
      </c>
      <c r="O68" s="4" t="s">
        <v>1034</v>
      </c>
      <c r="P68" s="4" t="s">
        <v>480</v>
      </c>
      <c r="Q68" s="1">
        <v>43647</v>
      </c>
      <c r="R68" s="32">
        <v>0</v>
      </c>
      <c r="S68" s="32">
        <v>1.0389999999999999</v>
      </c>
      <c r="T68" s="4" t="s">
        <v>328</v>
      </c>
      <c r="U68" s="1">
        <v>42886</v>
      </c>
      <c r="V68" s="4" t="s">
        <v>584</v>
      </c>
      <c r="W68" s="4" t="s">
        <v>480</v>
      </c>
      <c r="X68" s="4" t="s">
        <v>379</v>
      </c>
      <c r="Y68" s="4" t="s">
        <v>380</v>
      </c>
      <c r="Z68" s="4" t="s">
        <v>343</v>
      </c>
      <c r="AA68" s="6">
        <v>102.34</v>
      </c>
      <c r="AB68" s="4" t="s">
        <v>330</v>
      </c>
      <c r="AC68" s="4">
        <v>5503249258</v>
      </c>
      <c r="AD68" s="4" t="s">
        <v>1035</v>
      </c>
      <c r="AE68" s="4" t="s">
        <v>328</v>
      </c>
      <c r="AF68" s="1"/>
      <c r="AG68" s="4"/>
      <c r="AH68" s="1">
        <v>43454</v>
      </c>
      <c r="AI68" s="4" t="s">
        <v>682</v>
      </c>
      <c r="AJ68" s="4" t="s">
        <v>480</v>
      </c>
      <c r="AK68" s="1">
        <v>43647</v>
      </c>
      <c r="AL68" s="32">
        <v>1.7</v>
      </c>
      <c r="AM68" s="32">
        <v>0.03</v>
      </c>
      <c r="AN68" s="4" t="s">
        <v>328</v>
      </c>
      <c r="AO68" s="1">
        <v>42886</v>
      </c>
      <c r="AP68" s="4" t="s">
        <v>583</v>
      </c>
      <c r="AQ68" s="4" t="s">
        <v>480</v>
      </c>
      <c r="AR68" s="4" t="s">
        <v>379</v>
      </c>
      <c r="AS68" s="4" t="s">
        <v>380</v>
      </c>
      <c r="AT68" s="4" t="s">
        <v>344</v>
      </c>
      <c r="AU68" s="6">
        <v>1561.45</v>
      </c>
      <c r="AV68" s="4" t="s">
        <v>330</v>
      </c>
      <c r="AW68" s="4">
        <v>5503249258</v>
      </c>
      <c r="AX68" s="4" t="s">
        <v>1035</v>
      </c>
      <c r="AY68" s="4" t="s">
        <v>328</v>
      </c>
      <c r="AZ68" s="1"/>
      <c r="BA68" s="4"/>
      <c r="BB68" s="1">
        <v>43454</v>
      </c>
      <c r="BC68" s="4" t="s">
        <v>1036</v>
      </c>
      <c r="BD68" s="4" t="s">
        <v>480</v>
      </c>
      <c r="BE68" s="1">
        <v>43647</v>
      </c>
      <c r="BF68" s="32">
        <v>0</v>
      </c>
      <c r="BG68" s="32">
        <v>0</v>
      </c>
      <c r="BH68" s="4" t="s">
        <v>328</v>
      </c>
      <c r="BI68" s="1"/>
      <c r="BJ68" s="4"/>
      <c r="BK68" s="4" t="s">
        <v>480</v>
      </c>
      <c r="BL68" s="4" t="s">
        <v>379</v>
      </c>
      <c r="BM68" s="4" t="s">
        <v>380</v>
      </c>
      <c r="BN68" s="4" t="s">
        <v>343</v>
      </c>
      <c r="BO68" s="6">
        <v>17.079999999999998</v>
      </c>
      <c r="BP68" s="4" t="s">
        <v>330</v>
      </c>
      <c r="BQ68" s="4">
        <v>5504097128</v>
      </c>
      <c r="BR68" s="4" t="s">
        <v>1037</v>
      </c>
      <c r="BS68" s="4" t="s">
        <v>328</v>
      </c>
      <c r="BT68" s="1"/>
      <c r="BU68" s="4"/>
      <c r="BV68" s="1">
        <v>43452</v>
      </c>
      <c r="BW68" s="4" t="s">
        <v>1038</v>
      </c>
      <c r="BX68" s="4" t="s">
        <v>480</v>
      </c>
      <c r="BY68" s="1">
        <v>43647</v>
      </c>
      <c r="BZ68" s="32">
        <v>3</v>
      </c>
      <c r="CA68" s="32">
        <v>0.03</v>
      </c>
      <c r="CB68" s="4" t="s">
        <v>328</v>
      </c>
      <c r="CC68" s="1">
        <v>42886</v>
      </c>
      <c r="CD68" s="4" t="s">
        <v>583</v>
      </c>
      <c r="CE68" s="4" t="s">
        <v>480</v>
      </c>
      <c r="CF68" s="4" t="s">
        <v>379</v>
      </c>
      <c r="CG68" s="4" t="s">
        <v>380</v>
      </c>
      <c r="CH68" s="4" t="s">
        <v>343</v>
      </c>
      <c r="CI68" s="6">
        <v>91.53</v>
      </c>
      <c r="CJ68" s="4" t="s">
        <v>330</v>
      </c>
      <c r="CK68" s="4">
        <v>5504037369</v>
      </c>
      <c r="CL68" s="4" t="s">
        <v>1039</v>
      </c>
      <c r="CM68" s="4" t="s">
        <v>328</v>
      </c>
      <c r="CN68" s="1"/>
      <c r="CO68" s="4"/>
      <c r="CP68" s="1">
        <v>43453</v>
      </c>
      <c r="CQ68" s="4" t="s">
        <v>1040</v>
      </c>
      <c r="CR68" s="4" t="s">
        <v>480</v>
      </c>
      <c r="CS68" s="1">
        <v>43282</v>
      </c>
      <c r="CT68" s="32">
        <v>6.94</v>
      </c>
      <c r="CU68" s="32">
        <v>0</v>
      </c>
      <c r="CV68" s="4" t="s">
        <v>328</v>
      </c>
      <c r="CW68" s="1">
        <v>42003</v>
      </c>
      <c r="CX68" s="4" t="s">
        <v>482</v>
      </c>
      <c r="CY68" s="4" t="s">
        <v>480</v>
      </c>
      <c r="CZ68" s="4" t="s">
        <v>379</v>
      </c>
      <c r="DA68" s="4" t="s">
        <v>380</v>
      </c>
      <c r="DB68" s="4" t="s">
        <v>343</v>
      </c>
      <c r="DC68" s="6">
        <v>19.940000000000001</v>
      </c>
      <c r="DD68" s="4" t="s">
        <v>330</v>
      </c>
      <c r="DE68" s="4">
        <v>5504097128</v>
      </c>
      <c r="DF68" s="4" t="s">
        <v>1037</v>
      </c>
      <c r="DG68" s="4" t="s">
        <v>328</v>
      </c>
      <c r="DH68" s="1"/>
      <c r="DI68" s="4"/>
      <c r="DJ68" s="1">
        <v>43452</v>
      </c>
      <c r="DK68" s="4" t="s">
        <v>1041</v>
      </c>
      <c r="DL68" s="4" t="s">
        <v>480</v>
      </c>
      <c r="DM68" s="1">
        <v>43647</v>
      </c>
      <c r="DN68" s="32">
        <v>4.7</v>
      </c>
      <c r="DO68" s="32">
        <v>0</v>
      </c>
      <c r="DP68" s="4" t="s">
        <v>328</v>
      </c>
      <c r="DQ68" s="1">
        <v>41893</v>
      </c>
      <c r="DR68" s="4" t="s">
        <v>481</v>
      </c>
      <c r="DS68" s="4" t="s">
        <v>480</v>
      </c>
    </row>
    <row r="69" spans="1:123" ht="15" customHeight="1" x14ac:dyDescent="0.25">
      <c r="A69" s="26">
        <v>66</v>
      </c>
      <c r="B69" s="27" t="s">
        <v>400</v>
      </c>
      <c r="C69" s="27" t="s">
        <v>609</v>
      </c>
      <c r="D69" s="4" t="s">
        <v>379</v>
      </c>
      <c r="E69" s="4" t="s">
        <v>380</v>
      </c>
      <c r="F69" s="4" t="s">
        <v>347</v>
      </c>
      <c r="G69" s="6">
        <v>4.0599999999999996</v>
      </c>
      <c r="H69" s="4" t="s">
        <v>330</v>
      </c>
      <c r="I69" s="4">
        <v>5503248039</v>
      </c>
      <c r="J69" s="4" t="s">
        <v>381</v>
      </c>
      <c r="K69" s="4" t="s">
        <v>328</v>
      </c>
      <c r="L69" s="1"/>
      <c r="M69" s="4"/>
      <c r="N69" s="1">
        <v>43453</v>
      </c>
      <c r="O69" s="4" t="s">
        <v>1034</v>
      </c>
      <c r="P69" s="4" t="s">
        <v>480</v>
      </c>
      <c r="Q69" s="1">
        <v>43647</v>
      </c>
      <c r="R69" s="32">
        <v>0</v>
      </c>
      <c r="S69" s="32">
        <v>1.9430000000000001</v>
      </c>
      <c r="T69" s="4" t="s">
        <v>328</v>
      </c>
      <c r="U69" s="1">
        <v>42886</v>
      </c>
      <c r="V69" s="4" t="s">
        <v>584</v>
      </c>
      <c r="W69" s="4" t="s">
        <v>480</v>
      </c>
      <c r="X69" s="4" t="s">
        <v>379</v>
      </c>
      <c r="Y69" s="4" t="s">
        <v>380</v>
      </c>
      <c r="Z69" s="4" t="s">
        <v>343</v>
      </c>
      <c r="AA69" s="6">
        <v>102.34</v>
      </c>
      <c r="AB69" s="4" t="s">
        <v>330</v>
      </c>
      <c r="AC69" s="4">
        <v>5503249258</v>
      </c>
      <c r="AD69" s="4" t="s">
        <v>1035</v>
      </c>
      <c r="AE69" s="4" t="s">
        <v>328</v>
      </c>
      <c r="AF69" s="1"/>
      <c r="AG69" s="4"/>
      <c r="AH69" s="1">
        <v>43454</v>
      </c>
      <c r="AI69" s="4" t="s">
        <v>682</v>
      </c>
      <c r="AJ69" s="4" t="s">
        <v>480</v>
      </c>
      <c r="AK69" s="1">
        <v>43647</v>
      </c>
      <c r="AL69" s="32">
        <v>2.6</v>
      </c>
      <c r="AM69" s="32">
        <v>2.5999999999999999E-2</v>
      </c>
      <c r="AN69" s="4" t="s">
        <v>328</v>
      </c>
      <c r="AO69" s="1">
        <v>42886</v>
      </c>
      <c r="AP69" s="4" t="s">
        <v>583</v>
      </c>
      <c r="AQ69" s="4" t="s">
        <v>480</v>
      </c>
      <c r="AR69" s="4" t="s">
        <v>379</v>
      </c>
      <c r="AS69" s="4" t="s">
        <v>380</v>
      </c>
      <c r="AT69" s="4" t="s">
        <v>344</v>
      </c>
      <c r="AU69" s="6">
        <v>1561.45</v>
      </c>
      <c r="AV69" s="4" t="s">
        <v>330</v>
      </c>
      <c r="AW69" s="4">
        <v>5503249258</v>
      </c>
      <c r="AX69" s="4" t="s">
        <v>1035</v>
      </c>
      <c r="AY69" s="4" t="s">
        <v>328</v>
      </c>
      <c r="AZ69" s="1"/>
      <c r="BA69" s="4"/>
      <c r="BB69" s="1">
        <v>43454</v>
      </c>
      <c r="BC69" s="4" t="s">
        <v>1036</v>
      </c>
      <c r="BD69" s="4" t="s">
        <v>480</v>
      </c>
      <c r="BE69" s="1">
        <v>43647</v>
      </c>
      <c r="BF69" s="32">
        <v>0</v>
      </c>
      <c r="BG69" s="32">
        <v>0</v>
      </c>
      <c r="BH69" s="4" t="s">
        <v>328</v>
      </c>
      <c r="BI69" s="1"/>
      <c r="BJ69" s="4"/>
      <c r="BK69" s="4" t="s">
        <v>480</v>
      </c>
      <c r="BL69" s="4" t="s">
        <v>379</v>
      </c>
      <c r="BM69" s="4" t="s">
        <v>380</v>
      </c>
      <c r="BN69" s="4" t="s">
        <v>343</v>
      </c>
      <c r="BO69" s="6">
        <v>17.079999999999998</v>
      </c>
      <c r="BP69" s="4" t="s">
        <v>330</v>
      </c>
      <c r="BQ69" s="4">
        <v>5504097128</v>
      </c>
      <c r="BR69" s="4" t="s">
        <v>1037</v>
      </c>
      <c r="BS69" s="4" t="s">
        <v>328</v>
      </c>
      <c r="BT69" s="1"/>
      <c r="BU69" s="4"/>
      <c r="BV69" s="1">
        <v>43452</v>
      </c>
      <c r="BW69" s="4" t="s">
        <v>1038</v>
      </c>
      <c r="BX69" s="4" t="s">
        <v>480</v>
      </c>
      <c r="BY69" s="1">
        <v>43647</v>
      </c>
      <c r="BZ69" s="32">
        <v>5</v>
      </c>
      <c r="CA69" s="32">
        <v>2.5999999999999999E-2</v>
      </c>
      <c r="CB69" s="4" t="s">
        <v>328</v>
      </c>
      <c r="CC69" s="1">
        <v>42886</v>
      </c>
      <c r="CD69" s="4" t="s">
        <v>583</v>
      </c>
      <c r="CE69" s="4" t="s">
        <v>480</v>
      </c>
      <c r="CF69" s="4" t="s">
        <v>379</v>
      </c>
      <c r="CG69" s="4" t="s">
        <v>380</v>
      </c>
      <c r="CH69" s="4" t="s">
        <v>343</v>
      </c>
      <c r="CI69" s="6">
        <v>91.53</v>
      </c>
      <c r="CJ69" s="4" t="s">
        <v>330</v>
      </c>
      <c r="CK69" s="4">
        <v>5504037369</v>
      </c>
      <c r="CL69" s="4" t="s">
        <v>1039</v>
      </c>
      <c r="CM69" s="4" t="s">
        <v>328</v>
      </c>
      <c r="CN69" s="1"/>
      <c r="CO69" s="4"/>
      <c r="CP69" s="1">
        <v>43453</v>
      </c>
      <c r="CQ69" s="4" t="s">
        <v>1040</v>
      </c>
      <c r="CR69" s="4" t="s">
        <v>480</v>
      </c>
      <c r="CS69" s="1">
        <v>43282</v>
      </c>
      <c r="CT69" s="32">
        <v>6.94</v>
      </c>
      <c r="CU69" s="32">
        <v>0</v>
      </c>
      <c r="CV69" s="4" t="s">
        <v>328</v>
      </c>
      <c r="CW69" s="1">
        <v>42003</v>
      </c>
      <c r="CX69" s="4" t="s">
        <v>482</v>
      </c>
      <c r="CY69" s="4" t="s">
        <v>480</v>
      </c>
      <c r="CZ69" s="4" t="s">
        <v>379</v>
      </c>
      <c r="DA69" s="4" t="s">
        <v>380</v>
      </c>
      <c r="DB69" s="4" t="s">
        <v>343</v>
      </c>
      <c r="DC69" s="6">
        <v>19.940000000000001</v>
      </c>
      <c r="DD69" s="4" t="s">
        <v>330</v>
      </c>
      <c r="DE69" s="4">
        <v>5504097128</v>
      </c>
      <c r="DF69" s="4" t="s">
        <v>1037</v>
      </c>
      <c r="DG69" s="4" t="s">
        <v>328</v>
      </c>
      <c r="DH69" s="1"/>
      <c r="DI69" s="4"/>
      <c r="DJ69" s="1">
        <v>43452</v>
      </c>
      <c r="DK69" s="4" t="s">
        <v>1041</v>
      </c>
      <c r="DL69" s="4" t="s">
        <v>480</v>
      </c>
      <c r="DM69" s="1">
        <v>43647</v>
      </c>
      <c r="DN69" s="32">
        <v>7.6</v>
      </c>
      <c r="DO69" s="32">
        <v>0</v>
      </c>
      <c r="DP69" s="4" t="s">
        <v>328</v>
      </c>
      <c r="DQ69" s="1">
        <v>41893</v>
      </c>
      <c r="DR69" s="4" t="s">
        <v>481</v>
      </c>
      <c r="DS69" s="4" t="s">
        <v>480</v>
      </c>
    </row>
    <row r="70" spans="1:123" ht="15" customHeight="1" x14ac:dyDescent="0.25">
      <c r="A70" s="26">
        <v>67</v>
      </c>
      <c r="B70" s="27" t="s">
        <v>559</v>
      </c>
      <c r="C70" s="27" t="s">
        <v>610</v>
      </c>
      <c r="D70" s="4" t="s">
        <v>379</v>
      </c>
      <c r="E70" s="4" t="s">
        <v>380</v>
      </c>
      <c r="F70" s="4" t="s">
        <v>347</v>
      </c>
      <c r="G70" s="6">
        <v>4.0599999999999996</v>
      </c>
      <c r="H70" s="4" t="s">
        <v>330</v>
      </c>
      <c r="I70" s="4">
        <v>5503248039</v>
      </c>
      <c r="J70" s="4" t="s">
        <v>381</v>
      </c>
      <c r="K70" s="4" t="s">
        <v>328</v>
      </c>
      <c r="L70" s="1"/>
      <c r="M70" s="4"/>
      <c r="N70" s="1">
        <v>43453</v>
      </c>
      <c r="O70" s="4" t="s">
        <v>1034</v>
      </c>
      <c r="P70" s="4" t="s">
        <v>480</v>
      </c>
      <c r="Q70" s="1">
        <v>43647</v>
      </c>
      <c r="R70" s="32">
        <v>0</v>
      </c>
      <c r="S70" s="32">
        <v>1.9430000000000001</v>
      </c>
      <c r="T70" s="4" t="s">
        <v>328</v>
      </c>
      <c r="U70" s="1">
        <v>42886</v>
      </c>
      <c r="V70" s="4" t="s">
        <v>584</v>
      </c>
      <c r="W70" s="4" t="s">
        <v>480</v>
      </c>
      <c r="X70" s="4" t="s">
        <v>379</v>
      </c>
      <c r="Y70" s="4" t="s">
        <v>380</v>
      </c>
      <c r="Z70" s="4" t="s">
        <v>343</v>
      </c>
      <c r="AA70" s="6">
        <v>102.34</v>
      </c>
      <c r="AB70" s="4" t="s">
        <v>330</v>
      </c>
      <c r="AC70" s="4">
        <v>5503249258</v>
      </c>
      <c r="AD70" s="4" t="s">
        <v>1035</v>
      </c>
      <c r="AE70" s="4" t="s">
        <v>328</v>
      </c>
      <c r="AF70" s="1"/>
      <c r="AG70" s="4"/>
      <c r="AH70" s="1">
        <v>43454</v>
      </c>
      <c r="AI70" s="4" t="s">
        <v>682</v>
      </c>
      <c r="AJ70" s="4" t="s">
        <v>480</v>
      </c>
      <c r="AK70" s="1">
        <v>43647</v>
      </c>
      <c r="AL70" s="32">
        <v>2.8</v>
      </c>
      <c r="AM70" s="32">
        <v>1.7999999999999999E-2</v>
      </c>
      <c r="AN70" s="4" t="s">
        <v>328</v>
      </c>
      <c r="AO70" s="1">
        <v>42886</v>
      </c>
      <c r="AP70" s="4" t="s">
        <v>583</v>
      </c>
      <c r="AQ70" s="4" t="s">
        <v>480</v>
      </c>
      <c r="AR70" s="4" t="s">
        <v>379</v>
      </c>
      <c r="AS70" s="4" t="s">
        <v>380</v>
      </c>
      <c r="AT70" s="4" t="s">
        <v>344</v>
      </c>
      <c r="AU70" s="6">
        <v>1561.45</v>
      </c>
      <c r="AV70" s="4" t="s">
        <v>330</v>
      </c>
      <c r="AW70" s="4">
        <v>5503249258</v>
      </c>
      <c r="AX70" s="4" t="s">
        <v>1035</v>
      </c>
      <c r="AY70" s="4" t="s">
        <v>328</v>
      </c>
      <c r="AZ70" s="1"/>
      <c r="BA70" s="4"/>
      <c r="BB70" s="1">
        <v>43454</v>
      </c>
      <c r="BC70" s="4" t="s">
        <v>1036</v>
      </c>
      <c r="BD70" s="4" t="s">
        <v>480</v>
      </c>
      <c r="BE70" s="1">
        <v>43647</v>
      </c>
      <c r="BF70" s="32">
        <v>0</v>
      </c>
      <c r="BG70" s="32">
        <v>0</v>
      </c>
      <c r="BH70" s="4" t="s">
        <v>328</v>
      </c>
      <c r="BI70" s="1"/>
      <c r="BJ70" s="4"/>
      <c r="BK70" s="4" t="s">
        <v>480</v>
      </c>
      <c r="BL70" s="4" t="s">
        <v>379</v>
      </c>
      <c r="BM70" s="4" t="s">
        <v>380</v>
      </c>
      <c r="BN70" s="4" t="s">
        <v>343</v>
      </c>
      <c r="BO70" s="6">
        <v>17.079999999999998</v>
      </c>
      <c r="BP70" s="4" t="s">
        <v>330</v>
      </c>
      <c r="BQ70" s="4">
        <v>5504097128</v>
      </c>
      <c r="BR70" s="4" t="s">
        <v>1037</v>
      </c>
      <c r="BS70" s="4" t="s">
        <v>328</v>
      </c>
      <c r="BT70" s="1"/>
      <c r="BU70" s="4"/>
      <c r="BV70" s="1">
        <v>43452</v>
      </c>
      <c r="BW70" s="4" t="s">
        <v>1038</v>
      </c>
      <c r="BX70" s="4" t="s">
        <v>480</v>
      </c>
      <c r="BY70" s="1">
        <v>43647</v>
      </c>
      <c r="BZ70" s="32">
        <v>3.9</v>
      </c>
      <c r="CA70" s="32">
        <v>1.7999999999999999E-2</v>
      </c>
      <c r="CB70" s="4" t="s">
        <v>328</v>
      </c>
      <c r="CC70" s="1">
        <v>42886</v>
      </c>
      <c r="CD70" s="4" t="s">
        <v>583</v>
      </c>
      <c r="CE70" s="4" t="s">
        <v>480</v>
      </c>
      <c r="CF70" s="4" t="s">
        <v>379</v>
      </c>
      <c r="CG70" s="4" t="s">
        <v>380</v>
      </c>
      <c r="CH70" s="4" t="s">
        <v>343</v>
      </c>
      <c r="CI70" s="6">
        <v>91.53</v>
      </c>
      <c r="CJ70" s="4" t="s">
        <v>330</v>
      </c>
      <c r="CK70" s="4">
        <v>5504037369</v>
      </c>
      <c r="CL70" s="4" t="s">
        <v>1039</v>
      </c>
      <c r="CM70" s="4" t="s">
        <v>328</v>
      </c>
      <c r="CN70" s="1"/>
      <c r="CO70" s="4"/>
      <c r="CP70" s="1">
        <v>43453</v>
      </c>
      <c r="CQ70" s="4" t="s">
        <v>1040</v>
      </c>
      <c r="CR70" s="4" t="s">
        <v>480</v>
      </c>
      <c r="CS70" s="1">
        <v>43282</v>
      </c>
      <c r="CT70" s="32">
        <v>6.94</v>
      </c>
      <c r="CU70" s="32">
        <v>0</v>
      </c>
      <c r="CV70" s="4" t="s">
        <v>328</v>
      </c>
      <c r="CW70" s="1">
        <v>42003</v>
      </c>
      <c r="CX70" s="4" t="s">
        <v>482</v>
      </c>
      <c r="CY70" s="4" t="s">
        <v>480</v>
      </c>
      <c r="CZ70" s="4" t="s">
        <v>379</v>
      </c>
      <c r="DA70" s="4" t="s">
        <v>380</v>
      </c>
      <c r="DB70" s="4" t="s">
        <v>343</v>
      </c>
      <c r="DC70" s="6">
        <v>19.940000000000001</v>
      </c>
      <c r="DD70" s="4" t="s">
        <v>330</v>
      </c>
      <c r="DE70" s="4">
        <v>5504097128</v>
      </c>
      <c r="DF70" s="4" t="s">
        <v>1037</v>
      </c>
      <c r="DG70" s="4" t="s">
        <v>328</v>
      </c>
      <c r="DH70" s="1"/>
      <c r="DI70" s="4"/>
      <c r="DJ70" s="1">
        <v>43452</v>
      </c>
      <c r="DK70" s="4" t="s">
        <v>1041</v>
      </c>
      <c r="DL70" s="4" t="s">
        <v>480</v>
      </c>
      <c r="DM70" s="1">
        <v>43647</v>
      </c>
      <c r="DN70" s="32">
        <v>6.6999999999999993</v>
      </c>
      <c r="DO70" s="32">
        <v>0</v>
      </c>
      <c r="DP70" s="4" t="s">
        <v>328</v>
      </c>
      <c r="DQ70" s="1">
        <v>41893</v>
      </c>
      <c r="DR70" s="4" t="s">
        <v>481</v>
      </c>
      <c r="DS70" s="4" t="s">
        <v>480</v>
      </c>
    </row>
    <row r="71" spans="1:123" ht="15" customHeight="1" x14ac:dyDescent="0.25">
      <c r="A71" s="26">
        <v>68</v>
      </c>
      <c r="B71" s="27" t="s">
        <v>401</v>
      </c>
      <c r="C71" s="27" t="s">
        <v>611</v>
      </c>
      <c r="D71" s="4" t="s">
        <v>379</v>
      </c>
      <c r="E71" s="4" t="s">
        <v>380</v>
      </c>
      <c r="F71" s="4" t="s">
        <v>347</v>
      </c>
      <c r="G71" s="6">
        <v>4.0599999999999996</v>
      </c>
      <c r="H71" s="4" t="s">
        <v>330</v>
      </c>
      <c r="I71" s="4">
        <v>5503248039</v>
      </c>
      <c r="J71" s="4" t="s">
        <v>381</v>
      </c>
      <c r="K71" s="4" t="s">
        <v>328</v>
      </c>
      <c r="L71" s="1"/>
      <c r="M71" s="4"/>
      <c r="N71" s="1">
        <v>43453</v>
      </c>
      <c r="O71" s="4" t="s">
        <v>1034</v>
      </c>
      <c r="P71" s="4" t="s">
        <v>480</v>
      </c>
      <c r="Q71" s="1">
        <v>43647</v>
      </c>
      <c r="R71" s="32">
        <v>0</v>
      </c>
      <c r="S71" s="32">
        <v>1.9430000000000001</v>
      </c>
      <c r="T71" s="4" t="s">
        <v>328</v>
      </c>
      <c r="U71" s="1">
        <v>42886</v>
      </c>
      <c r="V71" s="4" t="s">
        <v>584</v>
      </c>
      <c r="W71" s="4" t="s">
        <v>480</v>
      </c>
      <c r="X71" s="4" t="s">
        <v>379</v>
      </c>
      <c r="Y71" s="4" t="s">
        <v>380</v>
      </c>
      <c r="Z71" s="4" t="s">
        <v>343</v>
      </c>
      <c r="AA71" s="6">
        <v>102.34</v>
      </c>
      <c r="AB71" s="4" t="s">
        <v>330</v>
      </c>
      <c r="AC71" s="4">
        <v>5503249258</v>
      </c>
      <c r="AD71" s="4" t="s">
        <v>1035</v>
      </c>
      <c r="AE71" s="4" t="s">
        <v>328</v>
      </c>
      <c r="AF71" s="1"/>
      <c r="AG71" s="4"/>
      <c r="AH71" s="1">
        <v>43454</v>
      </c>
      <c r="AI71" s="4" t="s">
        <v>682</v>
      </c>
      <c r="AJ71" s="4" t="s">
        <v>480</v>
      </c>
      <c r="AK71" s="1">
        <v>43647</v>
      </c>
      <c r="AL71" s="32">
        <v>2.8</v>
      </c>
      <c r="AM71" s="32">
        <v>1.7999999999999999E-2</v>
      </c>
      <c r="AN71" s="4" t="s">
        <v>328</v>
      </c>
      <c r="AO71" s="1">
        <v>42886</v>
      </c>
      <c r="AP71" s="4" t="s">
        <v>583</v>
      </c>
      <c r="AQ71" s="4" t="s">
        <v>480</v>
      </c>
      <c r="AR71" s="4" t="s">
        <v>379</v>
      </c>
      <c r="AS71" s="4" t="s">
        <v>380</v>
      </c>
      <c r="AT71" s="4" t="s">
        <v>344</v>
      </c>
      <c r="AU71" s="6">
        <v>1561.45</v>
      </c>
      <c r="AV71" s="4" t="s">
        <v>330</v>
      </c>
      <c r="AW71" s="4">
        <v>5503249258</v>
      </c>
      <c r="AX71" s="4" t="s">
        <v>1035</v>
      </c>
      <c r="AY71" s="4" t="s">
        <v>328</v>
      </c>
      <c r="AZ71" s="1"/>
      <c r="BA71" s="4"/>
      <c r="BB71" s="1">
        <v>43454</v>
      </c>
      <c r="BC71" s="4" t="s">
        <v>1036</v>
      </c>
      <c r="BD71" s="4" t="s">
        <v>480</v>
      </c>
      <c r="BE71" s="1">
        <v>43647</v>
      </c>
      <c r="BF71" s="32">
        <v>0</v>
      </c>
      <c r="BG71" s="32">
        <v>0</v>
      </c>
      <c r="BH71" s="4" t="s">
        <v>328</v>
      </c>
      <c r="BI71" s="1"/>
      <c r="BJ71" s="4"/>
      <c r="BK71" s="4" t="s">
        <v>480</v>
      </c>
      <c r="BL71" s="4" t="s">
        <v>379</v>
      </c>
      <c r="BM71" s="4" t="s">
        <v>380</v>
      </c>
      <c r="BN71" s="4" t="s">
        <v>343</v>
      </c>
      <c r="BO71" s="6">
        <v>17.079999999999998</v>
      </c>
      <c r="BP71" s="4" t="s">
        <v>330</v>
      </c>
      <c r="BQ71" s="4">
        <v>5504097128</v>
      </c>
      <c r="BR71" s="4" t="s">
        <v>1037</v>
      </c>
      <c r="BS71" s="4" t="s">
        <v>328</v>
      </c>
      <c r="BT71" s="1"/>
      <c r="BU71" s="4"/>
      <c r="BV71" s="1">
        <v>43452</v>
      </c>
      <c r="BW71" s="4" t="s">
        <v>1038</v>
      </c>
      <c r="BX71" s="4" t="s">
        <v>480</v>
      </c>
      <c r="BY71" s="1">
        <v>43647</v>
      </c>
      <c r="BZ71" s="32">
        <v>3.9</v>
      </c>
      <c r="CA71" s="32">
        <v>1.7999999999999999E-2</v>
      </c>
      <c r="CB71" s="4" t="s">
        <v>328</v>
      </c>
      <c r="CC71" s="1">
        <v>42886</v>
      </c>
      <c r="CD71" s="4" t="s">
        <v>583</v>
      </c>
      <c r="CE71" s="4" t="s">
        <v>480</v>
      </c>
      <c r="CF71" s="4" t="s">
        <v>379</v>
      </c>
      <c r="CG71" s="4" t="s">
        <v>380</v>
      </c>
      <c r="CH71" s="4" t="s">
        <v>343</v>
      </c>
      <c r="CI71" s="6">
        <v>91.53</v>
      </c>
      <c r="CJ71" s="4" t="s">
        <v>330</v>
      </c>
      <c r="CK71" s="4">
        <v>5504037369</v>
      </c>
      <c r="CL71" s="4" t="s">
        <v>1039</v>
      </c>
      <c r="CM71" s="4" t="s">
        <v>328</v>
      </c>
      <c r="CN71" s="1"/>
      <c r="CO71" s="4"/>
      <c r="CP71" s="1">
        <v>43453</v>
      </c>
      <c r="CQ71" s="4" t="s">
        <v>1040</v>
      </c>
      <c r="CR71" s="4" t="s">
        <v>480</v>
      </c>
      <c r="CS71" s="1">
        <v>43282</v>
      </c>
      <c r="CT71" s="32">
        <v>6.94</v>
      </c>
      <c r="CU71" s="32">
        <v>0</v>
      </c>
      <c r="CV71" s="4" t="s">
        <v>328</v>
      </c>
      <c r="CW71" s="1">
        <v>42003</v>
      </c>
      <c r="CX71" s="4" t="s">
        <v>482</v>
      </c>
      <c r="CY71" s="4" t="s">
        <v>480</v>
      </c>
      <c r="CZ71" s="4" t="s">
        <v>379</v>
      </c>
      <c r="DA71" s="4" t="s">
        <v>380</v>
      </c>
      <c r="DB71" s="4" t="s">
        <v>343</v>
      </c>
      <c r="DC71" s="6">
        <v>19.940000000000001</v>
      </c>
      <c r="DD71" s="4" t="s">
        <v>330</v>
      </c>
      <c r="DE71" s="4">
        <v>5504097128</v>
      </c>
      <c r="DF71" s="4" t="s">
        <v>1037</v>
      </c>
      <c r="DG71" s="4" t="s">
        <v>328</v>
      </c>
      <c r="DH71" s="1"/>
      <c r="DI71" s="4"/>
      <c r="DJ71" s="1">
        <v>43452</v>
      </c>
      <c r="DK71" s="4" t="s">
        <v>1041</v>
      </c>
      <c r="DL71" s="4" t="s">
        <v>480</v>
      </c>
      <c r="DM71" s="1">
        <v>43647</v>
      </c>
      <c r="DN71" s="32">
        <v>6.6999999999999993</v>
      </c>
      <c r="DO71" s="32">
        <v>0</v>
      </c>
      <c r="DP71" s="4" t="s">
        <v>328</v>
      </c>
      <c r="DQ71" s="1">
        <v>41893</v>
      </c>
      <c r="DR71" s="4" t="s">
        <v>481</v>
      </c>
      <c r="DS71" s="4" t="s">
        <v>480</v>
      </c>
    </row>
    <row r="72" spans="1:123" ht="15" customHeight="1" x14ac:dyDescent="0.25">
      <c r="A72" s="26">
        <v>69</v>
      </c>
      <c r="B72" s="27" t="s">
        <v>402</v>
      </c>
      <c r="C72" s="27" t="s">
        <v>612</v>
      </c>
      <c r="D72" s="4" t="s">
        <v>379</v>
      </c>
      <c r="E72" s="4" t="s">
        <v>380</v>
      </c>
      <c r="F72" s="4" t="s">
        <v>347</v>
      </c>
      <c r="G72" s="6">
        <v>4.0599999999999996</v>
      </c>
      <c r="H72" s="4" t="s">
        <v>330</v>
      </c>
      <c r="I72" s="4">
        <v>5503248039</v>
      </c>
      <c r="J72" s="4" t="s">
        <v>381</v>
      </c>
      <c r="K72" s="4" t="s">
        <v>328</v>
      </c>
      <c r="L72" s="1"/>
      <c r="M72" s="4"/>
      <c r="N72" s="1">
        <v>43453</v>
      </c>
      <c r="O72" s="4" t="s">
        <v>1034</v>
      </c>
      <c r="P72" s="4" t="s">
        <v>480</v>
      </c>
      <c r="Q72" s="1">
        <v>43647</v>
      </c>
      <c r="R72" s="32">
        <v>0</v>
      </c>
      <c r="S72" s="32">
        <v>1.0389999999999999</v>
      </c>
      <c r="T72" s="4" t="s">
        <v>328</v>
      </c>
      <c r="U72" s="1">
        <v>42886</v>
      </c>
      <c r="V72" s="4" t="s">
        <v>584</v>
      </c>
      <c r="W72" s="4" t="s">
        <v>480</v>
      </c>
      <c r="X72" s="4" t="s">
        <v>379</v>
      </c>
      <c r="Y72" s="4" t="s">
        <v>380</v>
      </c>
      <c r="Z72" s="4" t="s">
        <v>343</v>
      </c>
      <c r="AA72" s="6">
        <v>102.34</v>
      </c>
      <c r="AB72" s="4" t="s">
        <v>330</v>
      </c>
      <c r="AC72" s="4">
        <v>5503249258</v>
      </c>
      <c r="AD72" s="4" t="s">
        <v>1035</v>
      </c>
      <c r="AE72" s="4" t="s">
        <v>328</v>
      </c>
      <c r="AF72" s="1"/>
      <c r="AG72" s="4"/>
      <c r="AH72" s="1">
        <v>43454</v>
      </c>
      <c r="AI72" s="4" t="s">
        <v>682</v>
      </c>
      <c r="AJ72" s="4" t="s">
        <v>480</v>
      </c>
      <c r="AK72" s="1">
        <v>43647</v>
      </c>
      <c r="AL72" s="32">
        <v>2.8</v>
      </c>
      <c r="AM72" s="32">
        <v>2.5999999999999999E-2</v>
      </c>
      <c r="AN72" s="4" t="s">
        <v>328</v>
      </c>
      <c r="AO72" s="1">
        <v>42886</v>
      </c>
      <c r="AP72" s="4" t="s">
        <v>583</v>
      </c>
      <c r="AQ72" s="4" t="s">
        <v>480</v>
      </c>
      <c r="AR72" s="4" t="s">
        <v>379</v>
      </c>
      <c r="AS72" s="4" t="s">
        <v>380</v>
      </c>
      <c r="AT72" s="4" t="s">
        <v>344</v>
      </c>
      <c r="AU72" s="6">
        <v>1561.45</v>
      </c>
      <c r="AV72" s="4" t="s">
        <v>330</v>
      </c>
      <c r="AW72" s="4">
        <v>5503249258</v>
      </c>
      <c r="AX72" s="4" t="s">
        <v>1035</v>
      </c>
      <c r="AY72" s="4" t="s">
        <v>328</v>
      </c>
      <c r="AZ72" s="1"/>
      <c r="BA72" s="4"/>
      <c r="BB72" s="1">
        <v>43454</v>
      </c>
      <c r="BC72" s="4" t="s">
        <v>1036</v>
      </c>
      <c r="BD72" s="4" t="s">
        <v>480</v>
      </c>
      <c r="BE72" s="1">
        <v>43647</v>
      </c>
      <c r="BF72" s="32">
        <v>0</v>
      </c>
      <c r="BG72" s="32">
        <v>0</v>
      </c>
      <c r="BH72" s="4" t="s">
        <v>328</v>
      </c>
      <c r="BI72" s="1"/>
      <c r="BJ72" s="4"/>
      <c r="BK72" s="4" t="s">
        <v>480</v>
      </c>
      <c r="BL72" s="4" t="s">
        <v>379</v>
      </c>
      <c r="BM72" s="4" t="s">
        <v>380</v>
      </c>
      <c r="BN72" s="4" t="s">
        <v>343</v>
      </c>
      <c r="BO72" s="6">
        <v>17.079999999999998</v>
      </c>
      <c r="BP72" s="4" t="s">
        <v>330</v>
      </c>
      <c r="BQ72" s="4">
        <v>5504097128</v>
      </c>
      <c r="BR72" s="4" t="s">
        <v>1037</v>
      </c>
      <c r="BS72" s="4" t="s">
        <v>328</v>
      </c>
      <c r="BT72" s="1"/>
      <c r="BU72" s="4"/>
      <c r="BV72" s="1">
        <v>43452</v>
      </c>
      <c r="BW72" s="4" t="s">
        <v>1038</v>
      </c>
      <c r="BX72" s="4" t="s">
        <v>480</v>
      </c>
      <c r="BY72" s="1">
        <v>43647</v>
      </c>
      <c r="BZ72" s="32">
        <v>3.9</v>
      </c>
      <c r="CA72" s="32">
        <v>2.5999999999999999E-2</v>
      </c>
      <c r="CB72" s="4" t="s">
        <v>328</v>
      </c>
      <c r="CC72" s="1">
        <v>42886</v>
      </c>
      <c r="CD72" s="4" t="s">
        <v>583</v>
      </c>
      <c r="CE72" s="4" t="s">
        <v>480</v>
      </c>
      <c r="CF72" s="4" t="s">
        <v>379</v>
      </c>
      <c r="CG72" s="4" t="s">
        <v>380</v>
      </c>
      <c r="CH72" s="4" t="s">
        <v>343</v>
      </c>
      <c r="CI72" s="6">
        <v>91.53</v>
      </c>
      <c r="CJ72" s="4" t="s">
        <v>330</v>
      </c>
      <c r="CK72" s="4">
        <v>5504037369</v>
      </c>
      <c r="CL72" s="4" t="s">
        <v>1039</v>
      </c>
      <c r="CM72" s="4" t="s">
        <v>328</v>
      </c>
      <c r="CN72" s="1"/>
      <c r="CO72" s="4"/>
      <c r="CP72" s="1">
        <v>43453</v>
      </c>
      <c r="CQ72" s="4" t="s">
        <v>1040</v>
      </c>
      <c r="CR72" s="4" t="s">
        <v>480</v>
      </c>
      <c r="CS72" s="1">
        <v>43282</v>
      </c>
      <c r="CT72" s="32">
        <v>6.94</v>
      </c>
      <c r="CU72" s="32">
        <v>0</v>
      </c>
      <c r="CV72" s="4" t="s">
        <v>328</v>
      </c>
      <c r="CW72" s="1">
        <v>42003</v>
      </c>
      <c r="CX72" s="4" t="s">
        <v>482</v>
      </c>
      <c r="CY72" s="4" t="s">
        <v>480</v>
      </c>
      <c r="CZ72" s="4" t="s">
        <v>379</v>
      </c>
      <c r="DA72" s="4" t="s">
        <v>380</v>
      </c>
      <c r="DB72" s="4" t="s">
        <v>343</v>
      </c>
      <c r="DC72" s="6">
        <v>19.940000000000001</v>
      </c>
      <c r="DD72" s="4" t="s">
        <v>330</v>
      </c>
      <c r="DE72" s="4">
        <v>5504097128</v>
      </c>
      <c r="DF72" s="4" t="s">
        <v>1037</v>
      </c>
      <c r="DG72" s="4" t="s">
        <v>328</v>
      </c>
      <c r="DH72" s="1"/>
      <c r="DI72" s="4"/>
      <c r="DJ72" s="1">
        <v>43452</v>
      </c>
      <c r="DK72" s="4" t="s">
        <v>1041</v>
      </c>
      <c r="DL72" s="4" t="s">
        <v>480</v>
      </c>
      <c r="DM72" s="1">
        <v>43647</v>
      </c>
      <c r="DN72" s="32">
        <v>6.6999999999999993</v>
      </c>
      <c r="DO72" s="32">
        <v>0</v>
      </c>
      <c r="DP72" s="4" t="s">
        <v>328</v>
      </c>
      <c r="DQ72" s="1">
        <v>41893</v>
      </c>
      <c r="DR72" s="4" t="s">
        <v>481</v>
      </c>
      <c r="DS72" s="4" t="s">
        <v>480</v>
      </c>
    </row>
    <row r="73" spans="1:123" ht="15" customHeight="1" x14ac:dyDescent="0.25">
      <c r="A73" s="26">
        <v>70</v>
      </c>
      <c r="B73" s="27" t="s">
        <v>403</v>
      </c>
      <c r="C73" s="27" t="s">
        <v>613</v>
      </c>
      <c r="D73" s="4" t="s">
        <v>379</v>
      </c>
      <c r="E73" s="4" t="s">
        <v>380</v>
      </c>
      <c r="F73" s="4" t="s">
        <v>347</v>
      </c>
      <c r="G73" s="6">
        <v>4.0599999999999996</v>
      </c>
      <c r="H73" s="4" t="s">
        <v>330</v>
      </c>
      <c r="I73" s="4">
        <v>5503248039</v>
      </c>
      <c r="J73" s="4" t="s">
        <v>381</v>
      </c>
      <c r="K73" s="4" t="s">
        <v>328</v>
      </c>
      <c r="L73" s="1"/>
      <c r="M73" s="4"/>
      <c r="N73" s="1">
        <v>43453</v>
      </c>
      <c r="O73" s="4" t="s">
        <v>1034</v>
      </c>
      <c r="P73" s="4" t="s">
        <v>480</v>
      </c>
      <c r="Q73" s="1">
        <v>43647</v>
      </c>
      <c r="R73" s="32">
        <v>0</v>
      </c>
      <c r="S73" s="32">
        <v>1.0389999999999999</v>
      </c>
      <c r="T73" s="4" t="s">
        <v>328</v>
      </c>
      <c r="U73" s="1">
        <v>42886</v>
      </c>
      <c r="V73" s="4" t="s">
        <v>584</v>
      </c>
      <c r="W73" s="4" t="s">
        <v>480</v>
      </c>
      <c r="X73" s="4" t="s">
        <v>382</v>
      </c>
      <c r="Y73" s="4"/>
      <c r="Z73" s="4"/>
      <c r="AA73" s="6"/>
      <c r="AB73" s="4"/>
      <c r="AC73" s="4"/>
      <c r="AD73" s="4"/>
      <c r="AE73" s="4"/>
      <c r="AF73" s="1"/>
      <c r="AG73" s="4"/>
      <c r="AH73" s="1"/>
      <c r="AI73" s="4"/>
      <c r="AJ73" s="4"/>
      <c r="AK73" s="1"/>
      <c r="AL73" s="32"/>
      <c r="AM73" s="32"/>
      <c r="AN73" s="4"/>
      <c r="AO73" s="1"/>
      <c r="AP73" s="4"/>
      <c r="AQ73" s="4"/>
      <c r="AR73" s="4" t="s">
        <v>379</v>
      </c>
      <c r="AS73" s="4" t="s">
        <v>380</v>
      </c>
      <c r="AT73" s="4" t="s">
        <v>344</v>
      </c>
      <c r="AU73" s="6">
        <v>1561.45</v>
      </c>
      <c r="AV73" s="4" t="s">
        <v>330</v>
      </c>
      <c r="AW73" s="4">
        <v>5503249258</v>
      </c>
      <c r="AX73" s="4" t="s">
        <v>1035</v>
      </c>
      <c r="AY73" s="4" t="s">
        <v>328</v>
      </c>
      <c r="AZ73" s="1"/>
      <c r="BA73" s="4"/>
      <c r="BB73" s="1">
        <v>43454</v>
      </c>
      <c r="BC73" s="4" t="s">
        <v>1036</v>
      </c>
      <c r="BD73" s="4" t="s">
        <v>480</v>
      </c>
      <c r="BE73" s="1">
        <v>43647</v>
      </c>
      <c r="BF73" s="32">
        <v>0</v>
      </c>
      <c r="BG73" s="32">
        <v>0</v>
      </c>
      <c r="BH73" s="4" t="s">
        <v>328</v>
      </c>
      <c r="BI73" s="1"/>
      <c r="BJ73" s="4"/>
      <c r="BK73" s="4" t="s">
        <v>480</v>
      </c>
      <c r="BL73" s="4" t="s">
        <v>379</v>
      </c>
      <c r="BM73" s="4" t="s">
        <v>380</v>
      </c>
      <c r="BN73" s="4" t="s">
        <v>343</v>
      </c>
      <c r="BO73" s="6">
        <v>17.079999999999998</v>
      </c>
      <c r="BP73" s="4" t="s">
        <v>330</v>
      </c>
      <c r="BQ73" s="4">
        <v>5504097128</v>
      </c>
      <c r="BR73" s="4" t="s">
        <v>1037</v>
      </c>
      <c r="BS73" s="4" t="s">
        <v>328</v>
      </c>
      <c r="BT73" s="1"/>
      <c r="BU73" s="4"/>
      <c r="BV73" s="1">
        <v>43452</v>
      </c>
      <c r="BW73" s="4" t="s">
        <v>1038</v>
      </c>
      <c r="BX73" s="4" t="s">
        <v>480</v>
      </c>
      <c r="BY73" s="1">
        <v>43647</v>
      </c>
      <c r="BZ73" s="32">
        <v>3</v>
      </c>
      <c r="CA73" s="32">
        <v>0.03</v>
      </c>
      <c r="CB73" s="4" t="s">
        <v>328</v>
      </c>
      <c r="CC73" s="1">
        <v>42886</v>
      </c>
      <c r="CD73" s="4" t="s">
        <v>583</v>
      </c>
      <c r="CE73" s="4" t="s">
        <v>480</v>
      </c>
      <c r="CF73" s="4" t="s">
        <v>379</v>
      </c>
      <c r="CG73" s="4" t="s">
        <v>380</v>
      </c>
      <c r="CH73" s="4" t="s">
        <v>343</v>
      </c>
      <c r="CI73" s="6">
        <v>91.53</v>
      </c>
      <c r="CJ73" s="4" t="s">
        <v>330</v>
      </c>
      <c r="CK73" s="4">
        <v>5504037369</v>
      </c>
      <c r="CL73" s="4" t="s">
        <v>1039</v>
      </c>
      <c r="CM73" s="4" t="s">
        <v>328</v>
      </c>
      <c r="CN73" s="1"/>
      <c r="CO73" s="4"/>
      <c r="CP73" s="1">
        <v>43453</v>
      </c>
      <c r="CQ73" s="4" t="s">
        <v>1040</v>
      </c>
      <c r="CR73" s="4" t="s">
        <v>480</v>
      </c>
      <c r="CS73" s="1">
        <v>43282</v>
      </c>
      <c r="CT73" s="32">
        <v>6.94</v>
      </c>
      <c r="CU73" s="32">
        <v>0</v>
      </c>
      <c r="CV73" s="4" t="s">
        <v>328</v>
      </c>
      <c r="CW73" s="1">
        <v>42003</v>
      </c>
      <c r="CX73" s="4" t="s">
        <v>482</v>
      </c>
      <c r="CY73" s="4" t="s">
        <v>480</v>
      </c>
      <c r="CZ73" s="4" t="s">
        <v>379</v>
      </c>
      <c r="DA73" s="4" t="s">
        <v>380</v>
      </c>
      <c r="DB73" s="4" t="s">
        <v>343</v>
      </c>
      <c r="DC73" s="6">
        <v>19.940000000000001</v>
      </c>
      <c r="DD73" s="4" t="s">
        <v>330</v>
      </c>
      <c r="DE73" s="4">
        <v>5504097128</v>
      </c>
      <c r="DF73" s="4" t="s">
        <v>1037</v>
      </c>
      <c r="DG73" s="4" t="s">
        <v>328</v>
      </c>
      <c r="DH73" s="1"/>
      <c r="DI73" s="4"/>
      <c r="DJ73" s="1">
        <v>43452</v>
      </c>
      <c r="DK73" s="4" t="s">
        <v>1041</v>
      </c>
      <c r="DL73" s="4" t="s">
        <v>480</v>
      </c>
      <c r="DM73" s="1">
        <v>43647</v>
      </c>
      <c r="DN73" s="32">
        <v>3</v>
      </c>
      <c r="DO73" s="32">
        <v>0</v>
      </c>
      <c r="DP73" s="4" t="s">
        <v>328</v>
      </c>
      <c r="DQ73" s="1">
        <v>41893</v>
      </c>
      <c r="DR73" s="4" t="s">
        <v>481</v>
      </c>
      <c r="DS73" s="4" t="s">
        <v>480</v>
      </c>
    </row>
    <row r="74" spans="1:123" ht="15" customHeight="1" x14ac:dyDescent="0.25">
      <c r="A74" s="26">
        <v>71</v>
      </c>
      <c r="B74" s="27" t="s">
        <v>404</v>
      </c>
      <c r="C74" s="27" t="s">
        <v>614</v>
      </c>
      <c r="D74" s="4" t="s">
        <v>379</v>
      </c>
      <c r="E74" s="4" t="s">
        <v>380</v>
      </c>
      <c r="F74" s="4" t="s">
        <v>347</v>
      </c>
      <c r="G74" s="6">
        <v>4.0599999999999996</v>
      </c>
      <c r="H74" s="4" t="s">
        <v>330</v>
      </c>
      <c r="I74" s="4">
        <v>5503248039</v>
      </c>
      <c r="J74" s="4" t="s">
        <v>381</v>
      </c>
      <c r="K74" s="4" t="s">
        <v>328</v>
      </c>
      <c r="L74" s="1"/>
      <c r="M74" s="4"/>
      <c r="N74" s="1">
        <v>43453</v>
      </c>
      <c r="O74" s="4" t="s">
        <v>1034</v>
      </c>
      <c r="P74" s="4" t="s">
        <v>480</v>
      </c>
      <c r="Q74" s="1">
        <v>43647</v>
      </c>
      <c r="R74" s="32">
        <v>0</v>
      </c>
      <c r="S74" s="32">
        <v>1.0389999999999999</v>
      </c>
      <c r="T74" s="4" t="s">
        <v>328</v>
      </c>
      <c r="U74" s="1">
        <v>42886</v>
      </c>
      <c r="V74" s="4" t="s">
        <v>584</v>
      </c>
      <c r="W74" s="4" t="s">
        <v>480</v>
      </c>
      <c r="X74" s="4" t="s">
        <v>382</v>
      </c>
      <c r="Y74" s="4"/>
      <c r="Z74" s="4"/>
      <c r="AA74" s="6"/>
      <c r="AB74" s="4"/>
      <c r="AC74" s="4"/>
      <c r="AD74" s="4"/>
      <c r="AE74" s="4"/>
      <c r="AF74" s="1"/>
      <c r="AG74" s="4"/>
      <c r="AH74" s="1"/>
      <c r="AI74" s="4"/>
      <c r="AJ74" s="4"/>
      <c r="AK74" s="1"/>
      <c r="AL74" s="32"/>
      <c r="AM74" s="32"/>
      <c r="AN74" s="4"/>
      <c r="AO74" s="1"/>
      <c r="AP74" s="4"/>
      <c r="AQ74" s="4"/>
      <c r="AR74" s="4" t="s">
        <v>379</v>
      </c>
      <c r="AS74" s="4" t="s">
        <v>380</v>
      </c>
      <c r="AT74" s="4" t="s">
        <v>344</v>
      </c>
      <c r="AU74" s="6">
        <v>1561.45</v>
      </c>
      <c r="AV74" s="4" t="s">
        <v>330</v>
      </c>
      <c r="AW74" s="4">
        <v>5503249258</v>
      </c>
      <c r="AX74" s="4" t="s">
        <v>1035</v>
      </c>
      <c r="AY74" s="4" t="s">
        <v>328</v>
      </c>
      <c r="AZ74" s="1"/>
      <c r="BA74" s="4"/>
      <c r="BB74" s="1">
        <v>43454</v>
      </c>
      <c r="BC74" s="4" t="s">
        <v>1036</v>
      </c>
      <c r="BD74" s="4" t="s">
        <v>480</v>
      </c>
      <c r="BE74" s="1">
        <v>43647</v>
      </c>
      <c r="BF74" s="32">
        <v>0</v>
      </c>
      <c r="BG74" s="32">
        <v>0</v>
      </c>
      <c r="BH74" s="4" t="s">
        <v>328</v>
      </c>
      <c r="BI74" s="1"/>
      <c r="BJ74" s="4"/>
      <c r="BK74" s="4" t="s">
        <v>480</v>
      </c>
      <c r="BL74" s="4" t="s">
        <v>379</v>
      </c>
      <c r="BM74" s="4" t="s">
        <v>380</v>
      </c>
      <c r="BN74" s="4" t="s">
        <v>343</v>
      </c>
      <c r="BO74" s="6">
        <v>17.079999999999998</v>
      </c>
      <c r="BP74" s="4" t="s">
        <v>330</v>
      </c>
      <c r="BQ74" s="4">
        <v>5504097128</v>
      </c>
      <c r="BR74" s="4" t="s">
        <v>1037</v>
      </c>
      <c r="BS74" s="4" t="s">
        <v>328</v>
      </c>
      <c r="BT74" s="1"/>
      <c r="BU74" s="4"/>
      <c r="BV74" s="1">
        <v>43452</v>
      </c>
      <c r="BW74" s="4" t="s">
        <v>1038</v>
      </c>
      <c r="BX74" s="4" t="s">
        <v>480</v>
      </c>
      <c r="BY74" s="1">
        <v>43647</v>
      </c>
      <c r="BZ74" s="32">
        <v>3.9</v>
      </c>
      <c r="CA74" s="32">
        <v>2.5999999999999999E-2</v>
      </c>
      <c r="CB74" s="4" t="s">
        <v>328</v>
      </c>
      <c r="CC74" s="1">
        <v>42886</v>
      </c>
      <c r="CD74" s="4" t="s">
        <v>583</v>
      </c>
      <c r="CE74" s="4" t="s">
        <v>480</v>
      </c>
      <c r="CF74" s="4" t="s">
        <v>379</v>
      </c>
      <c r="CG74" s="4" t="s">
        <v>380</v>
      </c>
      <c r="CH74" s="4" t="s">
        <v>343</v>
      </c>
      <c r="CI74" s="6">
        <v>91.53</v>
      </c>
      <c r="CJ74" s="4" t="s">
        <v>330</v>
      </c>
      <c r="CK74" s="4">
        <v>5504037369</v>
      </c>
      <c r="CL74" s="4" t="s">
        <v>1039</v>
      </c>
      <c r="CM74" s="4" t="s">
        <v>328</v>
      </c>
      <c r="CN74" s="1"/>
      <c r="CO74" s="4"/>
      <c r="CP74" s="1">
        <v>43453</v>
      </c>
      <c r="CQ74" s="4" t="s">
        <v>1040</v>
      </c>
      <c r="CR74" s="4" t="s">
        <v>480</v>
      </c>
      <c r="CS74" s="1">
        <v>43282</v>
      </c>
      <c r="CT74" s="32">
        <v>6.94</v>
      </c>
      <c r="CU74" s="32">
        <v>0</v>
      </c>
      <c r="CV74" s="4" t="s">
        <v>328</v>
      </c>
      <c r="CW74" s="1">
        <v>42003</v>
      </c>
      <c r="CX74" s="4" t="s">
        <v>482</v>
      </c>
      <c r="CY74" s="4" t="s">
        <v>480</v>
      </c>
      <c r="CZ74" s="4" t="s">
        <v>379</v>
      </c>
      <c r="DA74" s="4" t="s">
        <v>380</v>
      </c>
      <c r="DB74" s="4" t="s">
        <v>343</v>
      </c>
      <c r="DC74" s="6">
        <v>19.940000000000001</v>
      </c>
      <c r="DD74" s="4" t="s">
        <v>330</v>
      </c>
      <c r="DE74" s="4">
        <v>5504097128</v>
      </c>
      <c r="DF74" s="4" t="s">
        <v>1037</v>
      </c>
      <c r="DG74" s="4" t="s">
        <v>328</v>
      </c>
      <c r="DH74" s="1"/>
      <c r="DI74" s="4"/>
      <c r="DJ74" s="1">
        <v>43452</v>
      </c>
      <c r="DK74" s="4" t="s">
        <v>1041</v>
      </c>
      <c r="DL74" s="4" t="s">
        <v>480</v>
      </c>
      <c r="DM74" s="1">
        <v>43647</v>
      </c>
      <c r="DN74" s="32">
        <v>3.9</v>
      </c>
      <c r="DO74" s="32">
        <v>0</v>
      </c>
      <c r="DP74" s="4" t="s">
        <v>328</v>
      </c>
      <c r="DQ74" s="1">
        <v>41893</v>
      </c>
      <c r="DR74" s="4" t="s">
        <v>481</v>
      </c>
      <c r="DS74" s="4" t="s">
        <v>480</v>
      </c>
    </row>
    <row r="75" spans="1:123" ht="15" customHeight="1" x14ac:dyDescent="0.25">
      <c r="A75" s="26">
        <v>72</v>
      </c>
      <c r="B75" s="27" t="s">
        <v>561</v>
      </c>
      <c r="C75" s="27" t="s">
        <v>615</v>
      </c>
      <c r="D75" s="4" t="s">
        <v>379</v>
      </c>
      <c r="E75" s="4" t="s">
        <v>380</v>
      </c>
      <c r="F75" s="4" t="s">
        <v>347</v>
      </c>
      <c r="G75" s="6">
        <v>4.0599999999999996</v>
      </c>
      <c r="H75" s="4" t="s">
        <v>330</v>
      </c>
      <c r="I75" s="4">
        <v>5503248039</v>
      </c>
      <c r="J75" s="4" t="s">
        <v>381</v>
      </c>
      <c r="K75" s="4" t="s">
        <v>328</v>
      </c>
      <c r="L75" s="1"/>
      <c r="M75" s="4"/>
      <c r="N75" s="1">
        <v>43453</v>
      </c>
      <c r="O75" s="4" t="s">
        <v>1034</v>
      </c>
      <c r="P75" s="4" t="s">
        <v>480</v>
      </c>
      <c r="Q75" s="1">
        <v>43647</v>
      </c>
      <c r="R75" s="32">
        <v>0</v>
      </c>
      <c r="S75" s="32">
        <v>1.0389999999999999</v>
      </c>
      <c r="T75" s="4" t="s">
        <v>328</v>
      </c>
      <c r="U75" s="1">
        <v>42886</v>
      </c>
      <c r="V75" s="4" t="s">
        <v>584</v>
      </c>
      <c r="W75" s="4" t="s">
        <v>480</v>
      </c>
      <c r="X75" s="4" t="s">
        <v>382</v>
      </c>
      <c r="Y75" s="4"/>
      <c r="Z75" s="4"/>
      <c r="AA75" s="6"/>
      <c r="AB75" s="4"/>
      <c r="AC75" s="4"/>
      <c r="AD75" s="4"/>
      <c r="AE75" s="4"/>
      <c r="AF75" s="1"/>
      <c r="AG75" s="4"/>
      <c r="AH75" s="1"/>
      <c r="AI75" s="4"/>
      <c r="AJ75" s="4"/>
      <c r="AK75" s="1"/>
      <c r="AL75" s="32"/>
      <c r="AM75" s="32"/>
      <c r="AN75" s="4"/>
      <c r="AO75" s="1"/>
      <c r="AP75" s="4"/>
      <c r="AQ75" s="4"/>
      <c r="AR75" s="4" t="s">
        <v>379</v>
      </c>
      <c r="AS75" s="4" t="s">
        <v>380</v>
      </c>
      <c r="AT75" s="4" t="s">
        <v>344</v>
      </c>
      <c r="AU75" s="6">
        <v>1561.45</v>
      </c>
      <c r="AV75" s="4" t="s">
        <v>330</v>
      </c>
      <c r="AW75" s="4">
        <v>5503249258</v>
      </c>
      <c r="AX75" s="4" t="s">
        <v>1035</v>
      </c>
      <c r="AY75" s="4" t="s">
        <v>328</v>
      </c>
      <c r="AZ75" s="1"/>
      <c r="BA75" s="4"/>
      <c r="BB75" s="1">
        <v>43454</v>
      </c>
      <c r="BC75" s="4" t="s">
        <v>1036</v>
      </c>
      <c r="BD75" s="4" t="s">
        <v>480</v>
      </c>
      <c r="BE75" s="1">
        <v>43647</v>
      </c>
      <c r="BF75" s="32">
        <v>0</v>
      </c>
      <c r="BG75" s="32">
        <v>0</v>
      </c>
      <c r="BH75" s="4" t="s">
        <v>328</v>
      </c>
      <c r="BI75" s="1"/>
      <c r="BJ75" s="4"/>
      <c r="BK75" s="4" t="s">
        <v>480</v>
      </c>
      <c r="BL75" s="4" t="s">
        <v>379</v>
      </c>
      <c r="BM75" s="4" t="s">
        <v>380</v>
      </c>
      <c r="BN75" s="4" t="s">
        <v>343</v>
      </c>
      <c r="BO75" s="6">
        <v>17.079999999999998</v>
      </c>
      <c r="BP75" s="4" t="s">
        <v>330</v>
      </c>
      <c r="BQ75" s="4">
        <v>5504097128</v>
      </c>
      <c r="BR75" s="4" t="s">
        <v>1037</v>
      </c>
      <c r="BS75" s="4" t="s">
        <v>328</v>
      </c>
      <c r="BT75" s="1"/>
      <c r="BU75" s="4"/>
      <c r="BV75" s="1">
        <v>43452</v>
      </c>
      <c r="BW75" s="4" t="s">
        <v>1038</v>
      </c>
      <c r="BX75" s="4" t="s">
        <v>480</v>
      </c>
      <c r="BY75" s="1">
        <v>43647</v>
      </c>
      <c r="BZ75" s="32">
        <v>0</v>
      </c>
      <c r="CA75" s="32">
        <v>0</v>
      </c>
      <c r="CB75" s="4" t="s">
        <v>328</v>
      </c>
      <c r="CC75" s="1">
        <v>42886</v>
      </c>
      <c r="CD75" s="4" t="s">
        <v>583</v>
      </c>
      <c r="CE75" s="4" t="s">
        <v>480</v>
      </c>
      <c r="CF75" s="4" t="s">
        <v>379</v>
      </c>
      <c r="CG75" s="4" t="s">
        <v>380</v>
      </c>
      <c r="CH75" s="4" t="s">
        <v>343</v>
      </c>
      <c r="CI75" s="6">
        <v>91.53</v>
      </c>
      <c r="CJ75" s="4" t="s">
        <v>330</v>
      </c>
      <c r="CK75" s="4">
        <v>5504037369</v>
      </c>
      <c r="CL75" s="4" t="s">
        <v>1039</v>
      </c>
      <c r="CM75" s="4" t="s">
        <v>328</v>
      </c>
      <c r="CN75" s="1"/>
      <c r="CO75" s="4"/>
      <c r="CP75" s="1">
        <v>43453</v>
      </c>
      <c r="CQ75" s="4" t="s">
        <v>1040</v>
      </c>
      <c r="CR75" s="4" t="s">
        <v>480</v>
      </c>
      <c r="CS75" s="1">
        <v>43282</v>
      </c>
      <c r="CT75" s="32">
        <v>6.94</v>
      </c>
      <c r="CU75" s="32">
        <v>0</v>
      </c>
      <c r="CV75" s="4" t="s">
        <v>328</v>
      </c>
      <c r="CW75" s="1">
        <v>42003</v>
      </c>
      <c r="CX75" s="4" t="s">
        <v>482</v>
      </c>
      <c r="CY75" s="4" t="s">
        <v>480</v>
      </c>
      <c r="CZ75" s="4" t="s">
        <v>379</v>
      </c>
      <c r="DA75" s="4" t="s">
        <v>380</v>
      </c>
      <c r="DB75" s="4" t="s">
        <v>343</v>
      </c>
      <c r="DC75" s="6">
        <v>19.940000000000001</v>
      </c>
      <c r="DD75" s="4" t="s">
        <v>330</v>
      </c>
      <c r="DE75" s="4">
        <v>5504097128</v>
      </c>
      <c r="DF75" s="4" t="s">
        <v>1037</v>
      </c>
      <c r="DG75" s="4" t="s">
        <v>328</v>
      </c>
      <c r="DH75" s="1"/>
      <c r="DI75" s="4"/>
      <c r="DJ75" s="1">
        <v>43452</v>
      </c>
      <c r="DK75" s="4" t="s">
        <v>1041</v>
      </c>
      <c r="DL75" s="4" t="s">
        <v>480</v>
      </c>
      <c r="DM75" s="1">
        <v>43647</v>
      </c>
      <c r="DN75" s="32">
        <v>0</v>
      </c>
      <c r="DO75" s="32">
        <v>0</v>
      </c>
      <c r="DP75" s="4" t="s">
        <v>328</v>
      </c>
      <c r="DQ75" s="1">
        <v>41893</v>
      </c>
      <c r="DR75" s="4" t="s">
        <v>481</v>
      </c>
      <c r="DS75" s="4" t="s">
        <v>480</v>
      </c>
    </row>
    <row r="76" spans="1:123" ht="15" customHeight="1" x14ac:dyDescent="0.25">
      <c r="A76" s="26">
        <v>73</v>
      </c>
      <c r="B76" s="27" t="s">
        <v>405</v>
      </c>
      <c r="C76" s="27" t="s">
        <v>616</v>
      </c>
      <c r="D76" s="4" t="s">
        <v>379</v>
      </c>
      <c r="E76" s="4" t="s">
        <v>380</v>
      </c>
      <c r="F76" s="4" t="s">
        <v>347</v>
      </c>
      <c r="G76" s="6">
        <v>4.0599999999999996</v>
      </c>
      <c r="H76" s="4" t="s">
        <v>330</v>
      </c>
      <c r="I76" s="4">
        <v>5503248039</v>
      </c>
      <c r="J76" s="4" t="s">
        <v>381</v>
      </c>
      <c r="K76" s="4" t="s">
        <v>328</v>
      </c>
      <c r="L76" s="1"/>
      <c r="M76" s="4"/>
      <c r="N76" s="1">
        <v>43453</v>
      </c>
      <c r="O76" s="4" t="s">
        <v>1034</v>
      </c>
      <c r="P76" s="4" t="s">
        <v>480</v>
      </c>
      <c r="Q76" s="1">
        <v>43647</v>
      </c>
      <c r="R76" s="32">
        <v>0</v>
      </c>
      <c r="S76" s="32">
        <v>1.0389999999999999</v>
      </c>
      <c r="T76" s="4" t="s">
        <v>328</v>
      </c>
      <c r="U76" s="1">
        <v>42886</v>
      </c>
      <c r="V76" s="4" t="s">
        <v>584</v>
      </c>
      <c r="W76" s="4" t="s">
        <v>480</v>
      </c>
      <c r="X76" s="4" t="s">
        <v>379</v>
      </c>
      <c r="Y76" s="4" t="s">
        <v>380</v>
      </c>
      <c r="Z76" s="4" t="s">
        <v>343</v>
      </c>
      <c r="AA76" s="6">
        <v>102.34</v>
      </c>
      <c r="AB76" s="4" t="s">
        <v>330</v>
      </c>
      <c r="AC76" s="4">
        <v>5503249258</v>
      </c>
      <c r="AD76" s="4" t="s">
        <v>1035</v>
      </c>
      <c r="AE76" s="4" t="s">
        <v>328</v>
      </c>
      <c r="AF76" s="1"/>
      <c r="AG76" s="4"/>
      <c r="AH76" s="1">
        <v>43454</v>
      </c>
      <c r="AI76" s="4" t="s">
        <v>682</v>
      </c>
      <c r="AJ76" s="4" t="s">
        <v>480</v>
      </c>
      <c r="AK76" s="1">
        <v>43647</v>
      </c>
      <c r="AL76" s="32">
        <v>2.8</v>
      </c>
      <c r="AM76" s="32">
        <v>2.5999999999999999E-2</v>
      </c>
      <c r="AN76" s="4" t="s">
        <v>328</v>
      </c>
      <c r="AO76" s="1">
        <v>42886</v>
      </c>
      <c r="AP76" s="4" t="s">
        <v>583</v>
      </c>
      <c r="AQ76" s="4" t="s">
        <v>480</v>
      </c>
      <c r="AR76" s="4" t="s">
        <v>379</v>
      </c>
      <c r="AS76" s="4" t="s">
        <v>380</v>
      </c>
      <c r="AT76" s="4" t="s">
        <v>344</v>
      </c>
      <c r="AU76" s="6">
        <v>1561.45</v>
      </c>
      <c r="AV76" s="4" t="s">
        <v>330</v>
      </c>
      <c r="AW76" s="4">
        <v>5503249258</v>
      </c>
      <c r="AX76" s="4" t="s">
        <v>1035</v>
      </c>
      <c r="AY76" s="4" t="s">
        <v>328</v>
      </c>
      <c r="AZ76" s="1"/>
      <c r="BA76" s="4"/>
      <c r="BB76" s="1">
        <v>43454</v>
      </c>
      <c r="BC76" s="4" t="s">
        <v>1036</v>
      </c>
      <c r="BD76" s="4" t="s">
        <v>480</v>
      </c>
      <c r="BE76" s="1">
        <v>43647</v>
      </c>
      <c r="BF76" s="32">
        <v>0</v>
      </c>
      <c r="BG76" s="32">
        <v>0</v>
      </c>
      <c r="BH76" s="4" t="s">
        <v>328</v>
      </c>
      <c r="BI76" s="1"/>
      <c r="BJ76" s="4"/>
      <c r="BK76" s="4" t="s">
        <v>480</v>
      </c>
      <c r="BL76" s="4" t="s">
        <v>379</v>
      </c>
      <c r="BM76" s="4" t="s">
        <v>380</v>
      </c>
      <c r="BN76" s="4" t="s">
        <v>343</v>
      </c>
      <c r="BO76" s="6">
        <v>17.079999999999998</v>
      </c>
      <c r="BP76" s="4" t="s">
        <v>330</v>
      </c>
      <c r="BQ76" s="4">
        <v>5504097128</v>
      </c>
      <c r="BR76" s="4" t="s">
        <v>1037</v>
      </c>
      <c r="BS76" s="4" t="s">
        <v>328</v>
      </c>
      <c r="BT76" s="1"/>
      <c r="BU76" s="4"/>
      <c r="BV76" s="1">
        <v>43452</v>
      </c>
      <c r="BW76" s="4" t="s">
        <v>1038</v>
      </c>
      <c r="BX76" s="4" t="s">
        <v>480</v>
      </c>
      <c r="BY76" s="1">
        <v>43647</v>
      </c>
      <c r="BZ76" s="32">
        <v>3.9</v>
      </c>
      <c r="CA76" s="32">
        <v>2.5999999999999999E-2</v>
      </c>
      <c r="CB76" s="4" t="s">
        <v>328</v>
      </c>
      <c r="CC76" s="1">
        <v>42886</v>
      </c>
      <c r="CD76" s="4" t="s">
        <v>583</v>
      </c>
      <c r="CE76" s="4" t="s">
        <v>480</v>
      </c>
      <c r="CF76" s="4" t="s">
        <v>379</v>
      </c>
      <c r="CG76" s="4" t="s">
        <v>380</v>
      </c>
      <c r="CH76" s="4" t="s">
        <v>343</v>
      </c>
      <c r="CI76" s="6">
        <v>91.53</v>
      </c>
      <c r="CJ76" s="4" t="s">
        <v>330</v>
      </c>
      <c r="CK76" s="4">
        <v>5504037369</v>
      </c>
      <c r="CL76" s="4" t="s">
        <v>1039</v>
      </c>
      <c r="CM76" s="4" t="s">
        <v>328</v>
      </c>
      <c r="CN76" s="1"/>
      <c r="CO76" s="4"/>
      <c r="CP76" s="1">
        <v>43453</v>
      </c>
      <c r="CQ76" s="4" t="s">
        <v>1040</v>
      </c>
      <c r="CR76" s="4" t="s">
        <v>480</v>
      </c>
      <c r="CS76" s="1">
        <v>43282</v>
      </c>
      <c r="CT76" s="32">
        <v>6.94</v>
      </c>
      <c r="CU76" s="32">
        <v>0</v>
      </c>
      <c r="CV76" s="4" t="s">
        <v>328</v>
      </c>
      <c r="CW76" s="1">
        <v>42003</v>
      </c>
      <c r="CX76" s="4" t="s">
        <v>482</v>
      </c>
      <c r="CY76" s="4" t="s">
        <v>480</v>
      </c>
      <c r="CZ76" s="4" t="s">
        <v>379</v>
      </c>
      <c r="DA76" s="4" t="s">
        <v>380</v>
      </c>
      <c r="DB76" s="4" t="s">
        <v>343</v>
      </c>
      <c r="DC76" s="6">
        <v>19.940000000000001</v>
      </c>
      <c r="DD76" s="4" t="s">
        <v>330</v>
      </c>
      <c r="DE76" s="4">
        <v>5504097128</v>
      </c>
      <c r="DF76" s="4" t="s">
        <v>1037</v>
      </c>
      <c r="DG76" s="4" t="s">
        <v>328</v>
      </c>
      <c r="DH76" s="1"/>
      <c r="DI76" s="4"/>
      <c r="DJ76" s="1">
        <v>43452</v>
      </c>
      <c r="DK76" s="4" t="s">
        <v>1041</v>
      </c>
      <c r="DL76" s="4" t="s">
        <v>480</v>
      </c>
      <c r="DM76" s="1">
        <v>43647</v>
      </c>
      <c r="DN76" s="32">
        <v>6.6999999999999993</v>
      </c>
      <c r="DO76" s="32">
        <v>0</v>
      </c>
      <c r="DP76" s="4" t="s">
        <v>328</v>
      </c>
      <c r="DQ76" s="1">
        <v>41893</v>
      </c>
      <c r="DR76" s="4" t="s">
        <v>481</v>
      </c>
      <c r="DS76" s="4" t="s">
        <v>480</v>
      </c>
    </row>
    <row r="77" spans="1:123" ht="15" customHeight="1" x14ac:dyDescent="0.25">
      <c r="A77" s="26">
        <v>74</v>
      </c>
      <c r="B77" s="43" t="s">
        <v>684</v>
      </c>
      <c r="C77" s="43" t="s">
        <v>685</v>
      </c>
      <c r="D77" s="45" t="s">
        <v>379</v>
      </c>
      <c r="E77" s="45" t="s">
        <v>380</v>
      </c>
      <c r="F77" s="45" t="s">
        <v>347</v>
      </c>
      <c r="G77" s="6">
        <v>4.0599999999999996</v>
      </c>
      <c r="H77" s="45" t="s">
        <v>330</v>
      </c>
      <c r="I77" s="45">
        <v>5503248039</v>
      </c>
      <c r="J77" s="45" t="s">
        <v>381</v>
      </c>
      <c r="K77" s="45" t="s">
        <v>328</v>
      </c>
      <c r="L77" s="46"/>
      <c r="M77" s="45"/>
      <c r="N77" s="1">
        <v>43453</v>
      </c>
      <c r="O77" s="4" t="s">
        <v>1034</v>
      </c>
      <c r="P77" s="45" t="s">
        <v>480</v>
      </c>
      <c r="Q77" s="1">
        <v>43647</v>
      </c>
      <c r="R77" s="59">
        <v>0</v>
      </c>
      <c r="S77" s="59">
        <v>1.0389999999999999</v>
      </c>
      <c r="T77" s="45" t="s">
        <v>328</v>
      </c>
      <c r="U77" s="46">
        <v>42886</v>
      </c>
      <c r="V77" s="45" t="s">
        <v>584</v>
      </c>
      <c r="W77" s="45" t="s">
        <v>480</v>
      </c>
      <c r="X77" s="45" t="s">
        <v>379</v>
      </c>
      <c r="Y77" s="45" t="s">
        <v>380</v>
      </c>
      <c r="Z77" s="45" t="s">
        <v>343</v>
      </c>
      <c r="AA77" s="6">
        <v>102.34</v>
      </c>
      <c r="AB77" s="45" t="s">
        <v>330</v>
      </c>
      <c r="AC77" s="45">
        <v>5503249258</v>
      </c>
      <c r="AD77" s="4" t="s">
        <v>1035</v>
      </c>
      <c r="AE77" s="45" t="s">
        <v>328</v>
      </c>
      <c r="AF77" s="46"/>
      <c r="AG77" s="45"/>
      <c r="AH77" s="1">
        <v>43454</v>
      </c>
      <c r="AI77" s="45" t="s">
        <v>682</v>
      </c>
      <c r="AJ77" s="45" t="s">
        <v>480</v>
      </c>
      <c r="AK77" s="1">
        <v>43647</v>
      </c>
      <c r="AL77" s="59">
        <v>3.4</v>
      </c>
      <c r="AM77" s="59">
        <v>4.2000000000000003E-2</v>
      </c>
      <c r="AN77" s="45" t="s">
        <v>328</v>
      </c>
      <c r="AO77" s="46">
        <v>42886</v>
      </c>
      <c r="AP77" s="45" t="s">
        <v>583</v>
      </c>
      <c r="AQ77" s="45" t="s">
        <v>480</v>
      </c>
      <c r="AR77" s="45" t="s">
        <v>379</v>
      </c>
      <c r="AS77" s="45" t="s">
        <v>380</v>
      </c>
      <c r="AT77" s="45" t="s">
        <v>344</v>
      </c>
      <c r="AU77" s="6">
        <v>1561.45</v>
      </c>
      <c r="AV77" s="45" t="s">
        <v>330</v>
      </c>
      <c r="AW77" s="45">
        <v>5503249258</v>
      </c>
      <c r="AX77" s="4" t="s">
        <v>1035</v>
      </c>
      <c r="AY77" s="45" t="s">
        <v>328</v>
      </c>
      <c r="AZ77" s="46"/>
      <c r="BA77" s="45"/>
      <c r="BB77" s="1">
        <v>43454</v>
      </c>
      <c r="BC77" s="4" t="s">
        <v>1036</v>
      </c>
      <c r="BD77" s="45" t="s">
        <v>480</v>
      </c>
      <c r="BE77" s="1">
        <v>43647</v>
      </c>
      <c r="BF77" s="59">
        <v>0</v>
      </c>
      <c r="BG77" s="59">
        <v>0</v>
      </c>
      <c r="BH77" s="45" t="s">
        <v>328</v>
      </c>
      <c r="BI77" s="46"/>
      <c r="BJ77" s="45"/>
      <c r="BK77" s="45" t="s">
        <v>480</v>
      </c>
      <c r="BL77" s="45" t="s">
        <v>379</v>
      </c>
      <c r="BM77" s="45" t="s">
        <v>380</v>
      </c>
      <c r="BN77" s="45" t="s">
        <v>343</v>
      </c>
      <c r="BO77" s="6">
        <v>17.079999999999998</v>
      </c>
      <c r="BP77" s="45" t="s">
        <v>330</v>
      </c>
      <c r="BQ77" s="45">
        <v>5504097128</v>
      </c>
      <c r="BR77" s="4" t="s">
        <v>1037</v>
      </c>
      <c r="BS77" s="45" t="s">
        <v>328</v>
      </c>
      <c r="BT77" s="46"/>
      <c r="BU77" s="45"/>
      <c r="BV77" s="1">
        <v>43452</v>
      </c>
      <c r="BW77" s="4" t="s">
        <v>1038</v>
      </c>
      <c r="BX77" s="45" t="s">
        <v>480</v>
      </c>
      <c r="BY77" s="1">
        <v>43647</v>
      </c>
      <c r="BZ77" s="59">
        <v>5.0999999999999996</v>
      </c>
      <c r="CA77" s="59">
        <v>4.2000000000000003E-2</v>
      </c>
      <c r="CB77" s="45" t="s">
        <v>328</v>
      </c>
      <c r="CC77" s="46">
        <v>42886</v>
      </c>
      <c r="CD77" s="45" t="s">
        <v>583</v>
      </c>
      <c r="CE77" s="45" t="s">
        <v>480</v>
      </c>
      <c r="CF77" s="45" t="s">
        <v>379</v>
      </c>
      <c r="CG77" s="45" t="s">
        <v>380</v>
      </c>
      <c r="CH77" s="45" t="s">
        <v>343</v>
      </c>
      <c r="CI77" s="6">
        <v>91.53</v>
      </c>
      <c r="CJ77" s="45" t="s">
        <v>330</v>
      </c>
      <c r="CK77" s="45">
        <v>5504037369</v>
      </c>
      <c r="CL77" s="4" t="s">
        <v>1039</v>
      </c>
      <c r="CM77" s="45" t="s">
        <v>328</v>
      </c>
      <c r="CN77" s="46"/>
      <c r="CO77" s="45"/>
      <c r="CP77" s="1">
        <v>43453</v>
      </c>
      <c r="CQ77" s="4" t="s">
        <v>1040</v>
      </c>
      <c r="CR77" s="45" t="s">
        <v>480</v>
      </c>
      <c r="CS77" s="46">
        <v>42917</v>
      </c>
      <c r="CT77" s="59">
        <v>6.94</v>
      </c>
      <c r="CU77" s="59">
        <v>0</v>
      </c>
      <c r="CV77" s="45" t="s">
        <v>328</v>
      </c>
      <c r="CW77" s="46">
        <v>42003</v>
      </c>
      <c r="CX77" s="45" t="s">
        <v>482</v>
      </c>
      <c r="CY77" s="45" t="s">
        <v>480</v>
      </c>
      <c r="CZ77" s="45" t="s">
        <v>379</v>
      </c>
      <c r="DA77" s="45" t="s">
        <v>380</v>
      </c>
      <c r="DB77" s="45" t="s">
        <v>343</v>
      </c>
      <c r="DC77" s="6">
        <v>19.940000000000001</v>
      </c>
      <c r="DD77" s="45" t="s">
        <v>330</v>
      </c>
      <c r="DE77" s="45">
        <v>5504097128</v>
      </c>
      <c r="DF77" s="4" t="s">
        <v>1037</v>
      </c>
      <c r="DG77" s="45" t="s">
        <v>328</v>
      </c>
      <c r="DH77" s="46"/>
      <c r="DI77" s="45"/>
      <c r="DJ77" s="1">
        <v>43452</v>
      </c>
      <c r="DK77" s="4" t="s">
        <v>1041</v>
      </c>
      <c r="DL77" s="45" t="s">
        <v>480</v>
      </c>
      <c r="DM77" s="1">
        <v>43647</v>
      </c>
      <c r="DN77" s="59">
        <v>8.5</v>
      </c>
      <c r="DO77" s="59">
        <v>0</v>
      </c>
      <c r="DP77" s="45" t="s">
        <v>328</v>
      </c>
      <c r="DQ77" s="46">
        <v>41893</v>
      </c>
      <c r="DR77" s="45" t="s">
        <v>481</v>
      </c>
      <c r="DS77" s="45" t="s">
        <v>480</v>
      </c>
    </row>
    <row r="78" spans="1:123" ht="15" customHeight="1" x14ac:dyDescent="0.25">
      <c r="A78" s="26">
        <v>75</v>
      </c>
      <c r="B78" s="27" t="s">
        <v>563</v>
      </c>
      <c r="C78" s="27" t="s">
        <v>617</v>
      </c>
      <c r="D78" s="4" t="s">
        <v>379</v>
      </c>
      <c r="E78" s="4" t="s">
        <v>380</v>
      </c>
      <c r="F78" s="4" t="s">
        <v>347</v>
      </c>
      <c r="G78" s="6">
        <v>4.0599999999999996</v>
      </c>
      <c r="H78" s="4" t="s">
        <v>330</v>
      </c>
      <c r="I78" s="4">
        <v>5503248039</v>
      </c>
      <c r="J78" s="4" t="s">
        <v>381</v>
      </c>
      <c r="K78" s="4" t="s">
        <v>328</v>
      </c>
      <c r="L78" s="1"/>
      <c r="M78" s="4"/>
      <c r="N78" s="1">
        <v>43453</v>
      </c>
      <c r="O78" s="4" t="s">
        <v>1034</v>
      </c>
      <c r="P78" s="4" t="s">
        <v>480</v>
      </c>
      <c r="Q78" s="1">
        <v>43647</v>
      </c>
      <c r="R78" s="32">
        <v>0</v>
      </c>
      <c r="S78" s="32">
        <v>1.9430000000000001</v>
      </c>
      <c r="T78" s="4" t="s">
        <v>328</v>
      </c>
      <c r="U78" s="1">
        <v>42886</v>
      </c>
      <c r="V78" s="4" t="s">
        <v>584</v>
      </c>
      <c r="W78" s="4" t="s">
        <v>480</v>
      </c>
      <c r="X78" s="4" t="s">
        <v>379</v>
      </c>
      <c r="Y78" s="4" t="s">
        <v>380</v>
      </c>
      <c r="Z78" s="4" t="s">
        <v>343</v>
      </c>
      <c r="AA78" s="6">
        <v>102.34</v>
      </c>
      <c r="AB78" s="4" t="s">
        <v>330</v>
      </c>
      <c r="AC78" s="4">
        <v>5503249258</v>
      </c>
      <c r="AD78" s="4" t="s">
        <v>1035</v>
      </c>
      <c r="AE78" s="4" t="s">
        <v>328</v>
      </c>
      <c r="AF78" s="1"/>
      <c r="AG78" s="4"/>
      <c r="AH78" s="1">
        <v>43454</v>
      </c>
      <c r="AI78" s="4" t="s">
        <v>682</v>
      </c>
      <c r="AJ78" s="4" t="s">
        <v>480</v>
      </c>
      <c r="AK78" s="1">
        <v>43647</v>
      </c>
      <c r="AL78" s="32">
        <v>2.6</v>
      </c>
      <c r="AM78" s="32">
        <v>2.5999999999999999E-2</v>
      </c>
      <c r="AN78" s="4" t="s">
        <v>328</v>
      </c>
      <c r="AO78" s="1">
        <v>42886</v>
      </c>
      <c r="AP78" s="4" t="s">
        <v>583</v>
      </c>
      <c r="AQ78" s="4" t="s">
        <v>480</v>
      </c>
      <c r="AR78" s="4" t="s">
        <v>379</v>
      </c>
      <c r="AS78" s="4" t="s">
        <v>380</v>
      </c>
      <c r="AT78" s="4" t="s">
        <v>344</v>
      </c>
      <c r="AU78" s="6">
        <v>1561.45</v>
      </c>
      <c r="AV78" s="4" t="s">
        <v>330</v>
      </c>
      <c r="AW78" s="4">
        <v>5503249258</v>
      </c>
      <c r="AX78" s="4" t="s">
        <v>1035</v>
      </c>
      <c r="AY78" s="4" t="s">
        <v>328</v>
      </c>
      <c r="AZ78" s="1"/>
      <c r="BA78" s="4"/>
      <c r="BB78" s="1">
        <v>43454</v>
      </c>
      <c r="BC78" s="4" t="s">
        <v>1036</v>
      </c>
      <c r="BD78" s="4" t="s">
        <v>480</v>
      </c>
      <c r="BE78" s="1">
        <v>43647</v>
      </c>
      <c r="BF78" s="32">
        <v>0</v>
      </c>
      <c r="BG78" s="32">
        <v>0</v>
      </c>
      <c r="BH78" s="4" t="s">
        <v>328</v>
      </c>
      <c r="BI78" s="1"/>
      <c r="BJ78" s="4"/>
      <c r="BK78" s="4" t="s">
        <v>480</v>
      </c>
      <c r="BL78" s="4" t="s">
        <v>379</v>
      </c>
      <c r="BM78" s="4" t="s">
        <v>380</v>
      </c>
      <c r="BN78" s="4" t="s">
        <v>343</v>
      </c>
      <c r="BO78" s="6">
        <v>17.079999999999998</v>
      </c>
      <c r="BP78" s="4" t="s">
        <v>330</v>
      </c>
      <c r="BQ78" s="4">
        <v>5504097128</v>
      </c>
      <c r="BR78" s="4" t="s">
        <v>1037</v>
      </c>
      <c r="BS78" s="4" t="s">
        <v>328</v>
      </c>
      <c r="BT78" s="1"/>
      <c r="BU78" s="4"/>
      <c r="BV78" s="1">
        <v>43452</v>
      </c>
      <c r="BW78" s="4" t="s">
        <v>1038</v>
      </c>
      <c r="BX78" s="4" t="s">
        <v>480</v>
      </c>
      <c r="BY78" s="1">
        <v>43647</v>
      </c>
      <c r="BZ78" s="32">
        <v>5</v>
      </c>
      <c r="CA78" s="32">
        <v>2.5999999999999999E-2</v>
      </c>
      <c r="CB78" s="4" t="s">
        <v>328</v>
      </c>
      <c r="CC78" s="1">
        <v>42886</v>
      </c>
      <c r="CD78" s="4" t="s">
        <v>583</v>
      </c>
      <c r="CE78" s="4" t="s">
        <v>480</v>
      </c>
      <c r="CF78" s="4" t="s">
        <v>379</v>
      </c>
      <c r="CG78" s="4" t="s">
        <v>380</v>
      </c>
      <c r="CH78" s="4" t="s">
        <v>343</v>
      </c>
      <c r="CI78" s="6">
        <v>91.53</v>
      </c>
      <c r="CJ78" s="4" t="s">
        <v>330</v>
      </c>
      <c r="CK78" s="4">
        <v>5504037369</v>
      </c>
      <c r="CL78" s="4" t="s">
        <v>1039</v>
      </c>
      <c r="CM78" s="4" t="s">
        <v>328</v>
      </c>
      <c r="CN78" s="1"/>
      <c r="CO78" s="4"/>
      <c r="CP78" s="1">
        <v>43453</v>
      </c>
      <c r="CQ78" s="4" t="s">
        <v>1040</v>
      </c>
      <c r="CR78" s="4" t="s">
        <v>480</v>
      </c>
      <c r="CS78" s="1">
        <v>43282</v>
      </c>
      <c r="CT78" s="32">
        <v>6.94</v>
      </c>
      <c r="CU78" s="32">
        <v>0</v>
      </c>
      <c r="CV78" s="4" t="s">
        <v>328</v>
      </c>
      <c r="CW78" s="1">
        <v>42003</v>
      </c>
      <c r="CX78" s="4" t="s">
        <v>482</v>
      </c>
      <c r="CY78" s="4" t="s">
        <v>480</v>
      </c>
      <c r="CZ78" s="4" t="s">
        <v>379</v>
      </c>
      <c r="DA78" s="4" t="s">
        <v>380</v>
      </c>
      <c r="DB78" s="4" t="s">
        <v>343</v>
      </c>
      <c r="DC78" s="6">
        <v>19.940000000000001</v>
      </c>
      <c r="DD78" s="4" t="s">
        <v>330</v>
      </c>
      <c r="DE78" s="4">
        <v>5504097128</v>
      </c>
      <c r="DF78" s="4" t="s">
        <v>1037</v>
      </c>
      <c r="DG78" s="4" t="s">
        <v>328</v>
      </c>
      <c r="DH78" s="1"/>
      <c r="DI78" s="4"/>
      <c r="DJ78" s="1">
        <v>43452</v>
      </c>
      <c r="DK78" s="4" t="s">
        <v>1041</v>
      </c>
      <c r="DL78" s="4" t="s">
        <v>480</v>
      </c>
      <c r="DM78" s="1">
        <v>43647</v>
      </c>
      <c r="DN78" s="32">
        <v>7.6</v>
      </c>
      <c r="DO78" s="32">
        <v>0</v>
      </c>
      <c r="DP78" s="4" t="s">
        <v>328</v>
      </c>
      <c r="DQ78" s="1">
        <v>41893</v>
      </c>
      <c r="DR78" s="4" t="s">
        <v>481</v>
      </c>
      <c r="DS78" s="4" t="s">
        <v>480</v>
      </c>
    </row>
    <row r="79" spans="1:123" ht="15" customHeight="1" x14ac:dyDescent="0.25">
      <c r="A79" s="26">
        <v>76</v>
      </c>
      <c r="B79" s="27" t="s">
        <v>565</v>
      </c>
      <c r="C79" s="27" t="s">
        <v>618</v>
      </c>
      <c r="D79" s="4" t="s">
        <v>379</v>
      </c>
      <c r="E79" s="4" t="s">
        <v>380</v>
      </c>
      <c r="F79" s="4" t="s">
        <v>347</v>
      </c>
      <c r="G79" s="6">
        <v>2.84</v>
      </c>
      <c r="H79" s="4" t="s">
        <v>330</v>
      </c>
      <c r="I79" s="4">
        <v>5503248039</v>
      </c>
      <c r="J79" s="4" t="s">
        <v>381</v>
      </c>
      <c r="K79" s="4" t="s">
        <v>328</v>
      </c>
      <c r="L79" s="1"/>
      <c r="M79" s="4"/>
      <c r="N79" s="1">
        <v>43453</v>
      </c>
      <c r="O79" s="4" t="s">
        <v>1034</v>
      </c>
      <c r="P79" s="4" t="s">
        <v>480</v>
      </c>
      <c r="Q79" s="1">
        <v>43647</v>
      </c>
      <c r="R79" s="32">
        <v>0</v>
      </c>
      <c r="S79" s="32">
        <v>2.3460000000000001</v>
      </c>
      <c r="T79" s="4" t="s">
        <v>328</v>
      </c>
      <c r="U79" s="1">
        <v>42886</v>
      </c>
      <c r="V79" s="4" t="s">
        <v>584</v>
      </c>
      <c r="W79" s="4" t="s">
        <v>480</v>
      </c>
      <c r="X79" s="4" t="s">
        <v>379</v>
      </c>
      <c r="Y79" s="4" t="s">
        <v>380</v>
      </c>
      <c r="Z79" s="4" t="s">
        <v>343</v>
      </c>
      <c r="AA79" s="6">
        <v>102.34</v>
      </c>
      <c r="AB79" s="4" t="s">
        <v>330</v>
      </c>
      <c r="AC79" s="4">
        <v>5503249258</v>
      </c>
      <c r="AD79" s="4" t="s">
        <v>1035</v>
      </c>
      <c r="AE79" s="4" t="s">
        <v>328</v>
      </c>
      <c r="AF79" s="1"/>
      <c r="AG79" s="4"/>
      <c r="AH79" s="1">
        <v>43454</v>
      </c>
      <c r="AI79" s="4" t="s">
        <v>682</v>
      </c>
      <c r="AJ79" s="4" t="s">
        <v>480</v>
      </c>
      <c r="AK79" s="1">
        <v>43647</v>
      </c>
      <c r="AL79" s="32">
        <v>2.6</v>
      </c>
      <c r="AM79" s="32">
        <v>2.5999999999999999E-2</v>
      </c>
      <c r="AN79" s="4" t="s">
        <v>328</v>
      </c>
      <c r="AO79" s="1">
        <v>42886</v>
      </c>
      <c r="AP79" s="4" t="s">
        <v>583</v>
      </c>
      <c r="AQ79" s="4" t="s">
        <v>480</v>
      </c>
      <c r="AR79" s="4" t="s">
        <v>379</v>
      </c>
      <c r="AS79" s="4" t="s">
        <v>380</v>
      </c>
      <c r="AT79" s="4" t="s">
        <v>344</v>
      </c>
      <c r="AU79" s="6">
        <v>1561.45</v>
      </c>
      <c r="AV79" s="4" t="s">
        <v>330</v>
      </c>
      <c r="AW79" s="4">
        <v>5503249258</v>
      </c>
      <c r="AX79" s="4" t="s">
        <v>1035</v>
      </c>
      <c r="AY79" s="4" t="s">
        <v>328</v>
      </c>
      <c r="AZ79" s="1"/>
      <c r="BA79" s="4"/>
      <c r="BB79" s="1">
        <v>43454</v>
      </c>
      <c r="BC79" s="4" t="s">
        <v>1036</v>
      </c>
      <c r="BD79" s="4" t="s">
        <v>480</v>
      </c>
      <c r="BE79" s="1">
        <v>43647</v>
      </c>
      <c r="BF79" s="32">
        <v>0</v>
      </c>
      <c r="BG79" s="32">
        <v>0</v>
      </c>
      <c r="BH79" s="4" t="s">
        <v>328</v>
      </c>
      <c r="BI79" s="1"/>
      <c r="BJ79" s="4"/>
      <c r="BK79" s="4" t="s">
        <v>480</v>
      </c>
      <c r="BL79" s="4" t="s">
        <v>379</v>
      </c>
      <c r="BM79" s="4" t="s">
        <v>380</v>
      </c>
      <c r="BN79" s="4" t="s">
        <v>343</v>
      </c>
      <c r="BO79" s="6">
        <v>17.079999999999998</v>
      </c>
      <c r="BP79" s="4" t="s">
        <v>330</v>
      </c>
      <c r="BQ79" s="4">
        <v>5504097128</v>
      </c>
      <c r="BR79" s="4" t="s">
        <v>1037</v>
      </c>
      <c r="BS79" s="4" t="s">
        <v>328</v>
      </c>
      <c r="BT79" s="1"/>
      <c r="BU79" s="4"/>
      <c r="BV79" s="1">
        <v>43452</v>
      </c>
      <c r="BW79" s="4" t="s">
        <v>1038</v>
      </c>
      <c r="BX79" s="4" t="s">
        <v>480</v>
      </c>
      <c r="BY79" s="1">
        <v>43647</v>
      </c>
      <c r="BZ79" s="32">
        <v>5</v>
      </c>
      <c r="CA79" s="32">
        <v>2.5999999999999999E-2</v>
      </c>
      <c r="CB79" s="4" t="s">
        <v>328</v>
      </c>
      <c r="CC79" s="1">
        <v>42886</v>
      </c>
      <c r="CD79" s="4" t="s">
        <v>583</v>
      </c>
      <c r="CE79" s="4" t="s">
        <v>480</v>
      </c>
      <c r="CF79" s="4" t="s">
        <v>382</v>
      </c>
      <c r="CG79" s="4"/>
      <c r="CH79" s="4"/>
      <c r="CI79" s="6"/>
      <c r="CJ79" s="4"/>
      <c r="CK79" s="4"/>
      <c r="CL79" s="4"/>
      <c r="CM79" s="4"/>
      <c r="CN79" s="1"/>
      <c r="CO79" s="4"/>
      <c r="CP79" s="1"/>
      <c r="CQ79" s="4"/>
      <c r="CR79" s="4"/>
      <c r="CS79" s="1"/>
      <c r="CT79" s="32"/>
      <c r="CU79" s="32"/>
      <c r="CV79" s="4"/>
      <c r="CW79" s="1"/>
      <c r="CX79" s="4"/>
      <c r="CY79" s="4"/>
      <c r="CZ79" s="4" t="s">
        <v>379</v>
      </c>
      <c r="DA79" s="4" t="s">
        <v>380</v>
      </c>
      <c r="DB79" s="4" t="s">
        <v>343</v>
      </c>
      <c r="DC79" s="6">
        <v>19.940000000000001</v>
      </c>
      <c r="DD79" s="4" t="s">
        <v>330</v>
      </c>
      <c r="DE79" s="4">
        <v>5504097128</v>
      </c>
      <c r="DF79" s="4" t="s">
        <v>1037</v>
      </c>
      <c r="DG79" s="4" t="s">
        <v>328</v>
      </c>
      <c r="DH79" s="1"/>
      <c r="DI79" s="4"/>
      <c r="DJ79" s="1">
        <v>43452</v>
      </c>
      <c r="DK79" s="4" t="s">
        <v>1041</v>
      </c>
      <c r="DL79" s="4" t="s">
        <v>480</v>
      </c>
      <c r="DM79" s="1">
        <v>43647</v>
      </c>
      <c r="DN79" s="32">
        <v>7.6</v>
      </c>
      <c r="DO79" s="32">
        <v>0</v>
      </c>
      <c r="DP79" s="4" t="s">
        <v>328</v>
      </c>
      <c r="DQ79" s="1">
        <v>41893</v>
      </c>
      <c r="DR79" s="4" t="s">
        <v>481</v>
      </c>
      <c r="DS79" s="4" t="s">
        <v>480</v>
      </c>
    </row>
    <row r="80" spans="1:123" ht="15" customHeight="1" x14ac:dyDescent="0.25">
      <c r="A80" s="26">
        <v>77</v>
      </c>
      <c r="B80" s="27" t="s">
        <v>406</v>
      </c>
      <c r="C80" s="27" t="s">
        <v>619</v>
      </c>
      <c r="D80" s="4" t="s">
        <v>379</v>
      </c>
      <c r="E80" s="4" t="s">
        <v>380</v>
      </c>
      <c r="F80" s="4" t="s">
        <v>347</v>
      </c>
      <c r="G80" s="6">
        <v>4.0599999999999996</v>
      </c>
      <c r="H80" s="4" t="s">
        <v>330</v>
      </c>
      <c r="I80" s="4">
        <v>5503248039</v>
      </c>
      <c r="J80" s="4" t="s">
        <v>381</v>
      </c>
      <c r="K80" s="4" t="s">
        <v>328</v>
      </c>
      <c r="L80" s="1"/>
      <c r="M80" s="4"/>
      <c r="N80" s="1">
        <v>43453</v>
      </c>
      <c r="O80" s="4" t="s">
        <v>1034</v>
      </c>
      <c r="P80" s="4" t="s">
        <v>480</v>
      </c>
      <c r="Q80" s="1">
        <v>43647</v>
      </c>
      <c r="R80" s="32">
        <v>0</v>
      </c>
      <c r="S80" s="32">
        <v>1.0389999999999999</v>
      </c>
      <c r="T80" s="4" t="s">
        <v>328</v>
      </c>
      <c r="U80" s="1">
        <v>42886</v>
      </c>
      <c r="V80" s="4" t="s">
        <v>584</v>
      </c>
      <c r="W80" s="4" t="s">
        <v>480</v>
      </c>
      <c r="X80" s="4" t="s">
        <v>379</v>
      </c>
      <c r="Y80" s="4" t="s">
        <v>380</v>
      </c>
      <c r="Z80" s="4" t="s">
        <v>343</v>
      </c>
      <c r="AA80" s="6">
        <v>102.34</v>
      </c>
      <c r="AB80" s="4" t="s">
        <v>330</v>
      </c>
      <c r="AC80" s="4">
        <v>5503249258</v>
      </c>
      <c r="AD80" s="4" t="s">
        <v>1035</v>
      </c>
      <c r="AE80" s="4" t="s">
        <v>328</v>
      </c>
      <c r="AF80" s="1"/>
      <c r="AG80" s="4"/>
      <c r="AH80" s="1">
        <v>43454</v>
      </c>
      <c r="AI80" s="4" t="s">
        <v>682</v>
      </c>
      <c r="AJ80" s="4" t="s">
        <v>480</v>
      </c>
      <c r="AK80" s="1">
        <v>43647</v>
      </c>
      <c r="AL80" s="32">
        <v>1.7</v>
      </c>
      <c r="AM80" s="32">
        <v>0.03</v>
      </c>
      <c r="AN80" s="4" t="s">
        <v>328</v>
      </c>
      <c r="AO80" s="1">
        <v>42886</v>
      </c>
      <c r="AP80" s="4" t="s">
        <v>583</v>
      </c>
      <c r="AQ80" s="4" t="s">
        <v>480</v>
      </c>
      <c r="AR80" s="4" t="s">
        <v>379</v>
      </c>
      <c r="AS80" s="4" t="s">
        <v>380</v>
      </c>
      <c r="AT80" s="4" t="s">
        <v>344</v>
      </c>
      <c r="AU80" s="6">
        <v>1561.45</v>
      </c>
      <c r="AV80" s="4" t="s">
        <v>330</v>
      </c>
      <c r="AW80" s="4">
        <v>5503249258</v>
      </c>
      <c r="AX80" s="4" t="s">
        <v>1035</v>
      </c>
      <c r="AY80" s="4" t="s">
        <v>328</v>
      </c>
      <c r="AZ80" s="1"/>
      <c r="BA80" s="4"/>
      <c r="BB80" s="1">
        <v>43454</v>
      </c>
      <c r="BC80" s="4" t="s">
        <v>1036</v>
      </c>
      <c r="BD80" s="4" t="s">
        <v>480</v>
      </c>
      <c r="BE80" s="1">
        <v>43647</v>
      </c>
      <c r="BF80" s="32">
        <v>0</v>
      </c>
      <c r="BG80" s="32">
        <v>0</v>
      </c>
      <c r="BH80" s="4" t="s">
        <v>328</v>
      </c>
      <c r="BI80" s="1"/>
      <c r="BJ80" s="4"/>
      <c r="BK80" s="4" t="s">
        <v>480</v>
      </c>
      <c r="BL80" s="4" t="s">
        <v>379</v>
      </c>
      <c r="BM80" s="4" t="s">
        <v>380</v>
      </c>
      <c r="BN80" s="4" t="s">
        <v>343</v>
      </c>
      <c r="BO80" s="6">
        <v>17.079999999999998</v>
      </c>
      <c r="BP80" s="4" t="s">
        <v>330</v>
      </c>
      <c r="BQ80" s="4">
        <v>5504097128</v>
      </c>
      <c r="BR80" s="4" t="s">
        <v>1037</v>
      </c>
      <c r="BS80" s="4" t="s">
        <v>328</v>
      </c>
      <c r="BT80" s="1"/>
      <c r="BU80" s="4"/>
      <c r="BV80" s="1">
        <v>43452</v>
      </c>
      <c r="BW80" s="4" t="s">
        <v>1038</v>
      </c>
      <c r="BX80" s="4" t="s">
        <v>480</v>
      </c>
      <c r="BY80" s="1">
        <v>43647</v>
      </c>
      <c r="BZ80" s="32">
        <v>3</v>
      </c>
      <c r="CA80" s="32">
        <v>0.03</v>
      </c>
      <c r="CB80" s="4" t="s">
        <v>328</v>
      </c>
      <c r="CC80" s="1">
        <v>42886</v>
      </c>
      <c r="CD80" s="4" t="s">
        <v>583</v>
      </c>
      <c r="CE80" s="4" t="s">
        <v>480</v>
      </c>
      <c r="CF80" s="4" t="s">
        <v>379</v>
      </c>
      <c r="CG80" s="4" t="s">
        <v>380</v>
      </c>
      <c r="CH80" s="4" t="s">
        <v>343</v>
      </c>
      <c r="CI80" s="6">
        <v>91.53</v>
      </c>
      <c r="CJ80" s="4" t="s">
        <v>330</v>
      </c>
      <c r="CK80" s="4">
        <v>5504037369</v>
      </c>
      <c r="CL80" s="4" t="s">
        <v>1039</v>
      </c>
      <c r="CM80" s="4" t="s">
        <v>328</v>
      </c>
      <c r="CN80" s="1"/>
      <c r="CO80" s="4"/>
      <c r="CP80" s="1">
        <v>43453</v>
      </c>
      <c r="CQ80" s="4" t="s">
        <v>1040</v>
      </c>
      <c r="CR80" s="4" t="s">
        <v>480</v>
      </c>
      <c r="CS80" s="1">
        <v>43282</v>
      </c>
      <c r="CT80" s="32">
        <v>6.94</v>
      </c>
      <c r="CU80" s="32">
        <v>0</v>
      </c>
      <c r="CV80" s="4" t="s">
        <v>328</v>
      </c>
      <c r="CW80" s="1">
        <v>42003</v>
      </c>
      <c r="CX80" s="4" t="s">
        <v>482</v>
      </c>
      <c r="CY80" s="4" t="s">
        <v>480</v>
      </c>
      <c r="CZ80" s="4" t="s">
        <v>379</v>
      </c>
      <c r="DA80" s="4" t="s">
        <v>380</v>
      </c>
      <c r="DB80" s="4" t="s">
        <v>343</v>
      </c>
      <c r="DC80" s="6">
        <v>19.940000000000001</v>
      </c>
      <c r="DD80" s="4" t="s">
        <v>330</v>
      </c>
      <c r="DE80" s="4">
        <v>5504097128</v>
      </c>
      <c r="DF80" s="4" t="s">
        <v>1037</v>
      </c>
      <c r="DG80" s="4" t="s">
        <v>328</v>
      </c>
      <c r="DH80" s="1"/>
      <c r="DI80" s="4"/>
      <c r="DJ80" s="1">
        <v>43452</v>
      </c>
      <c r="DK80" s="4" t="s">
        <v>1041</v>
      </c>
      <c r="DL80" s="4" t="s">
        <v>480</v>
      </c>
      <c r="DM80" s="1">
        <v>43647</v>
      </c>
      <c r="DN80" s="32">
        <v>4.7</v>
      </c>
      <c r="DO80" s="32">
        <v>0</v>
      </c>
      <c r="DP80" s="4" t="s">
        <v>328</v>
      </c>
      <c r="DQ80" s="1">
        <v>41893</v>
      </c>
      <c r="DR80" s="4" t="s">
        <v>481</v>
      </c>
      <c r="DS80" s="4" t="s">
        <v>480</v>
      </c>
    </row>
    <row r="81" spans="1:123" ht="15" customHeight="1" x14ac:dyDescent="0.25">
      <c r="A81" s="26">
        <v>78</v>
      </c>
      <c r="B81" s="27" t="s">
        <v>407</v>
      </c>
      <c r="C81" s="27" t="s">
        <v>620</v>
      </c>
      <c r="D81" s="4" t="s">
        <v>379</v>
      </c>
      <c r="E81" s="4" t="s">
        <v>380</v>
      </c>
      <c r="F81" s="4" t="s">
        <v>347</v>
      </c>
      <c r="G81" s="6">
        <v>4.0599999999999996</v>
      </c>
      <c r="H81" s="4" t="s">
        <v>330</v>
      </c>
      <c r="I81" s="4">
        <v>5503248039</v>
      </c>
      <c r="J81" s="4" t="s">
        <v>381</v>
      </c>
      <c r="K81" s="4" t="s">
        <v>328</v>
      </c>
      <c r="L81" s="1"/>
      <c r="M81" s="4"/>
      <c r="N81" s="1">
        <v>43453</v>
      </c>
      <c r="O81" s="4" t="s">
        <v>1034</v>
      </c>
      <c r="P81" s="4" t="s">
        <v>480</v>
      </c>
      <c r="Q81" s="1">
        <v>43647</v>
      </c>
      <c r="R81" s="32">
        <v>0</v>
      </c>
      <c r="S81" s="32">
        <v>1.0389999999999999</v>
      </c>
      <c r="T81" s="4" t="s">
        <v>328</v>
      </c>
      <c r="U81" s="1">
        <v>42886</v>
      </c>
      <c r="V81" s="4" t="s">
        <v>584</v>
      </c>
      <c r="W81" s="4" t="s">
        <v>480</v>
      </c>
      <c r="X81" s="4" t="s">
        <v>379</v>
      </c>
      <c r="Y81" s="4" t="s">
        <v>380</v>
      </c>
      <c r="Z81" s="4" t="s">
        <v>343</v>
      </c>
      <c r="AA81" s="6">
        <v>102.34</v>
      </c>
      <c r="AB81" s="4" t="s">
        <v>330</v>
      </c>
      <c r="AC81" s="4">
        <v>5503249258</v>
      </c>
      <c r="AD81" s="4" t="s">
        <v>1035</v>
      </c>
      <c r="AE81" s="4" t="s">
        <v>328</v>
      </c>
      <c r="AF81" s="1"/>
      <c r="AG81" s="4"/>
      <c r="AH81" s="1">
        <v>43454</v>
      </c>
      <c r="AI81" s="4" t="s">
        <v>682</v>
      </c>
      <c r="AJ81" s="4" t="s">
        <v>480</v>
      </c>
      <c r="AK81" s="1">
        <v>43647</v>
      </c>
      <c r="AL81" s="32">
        <v>1.7</v>
      </c>
      <c r="AM81" s="32">
        <v>0.03</v>
      </c>
      <c r="AN81" s="4" t="s">
        <v>328</v>
      </c>
      <c r="AO81" s="1">
        <v>42886</v>
      </c>
      <c r="AP81" s="4" t="s">
        <v>583</v>
      </c>
      <c r="AQ81" s="4" t="s">
        <v>480</v>
      </c>
      <c r="AR81" s="4" t="s">
        <v>379</v>
      </c>
      <c r="AS81" s="4" t="s">
        <v>380</v>
      </c>
      <c r="AT81" s="4" t="s">
        <v>344</v>
      </c>
      <c r="AU81" s="6">
        <v>1561.45</v>
      </c>
      <c r="AV81" s="4" t="s">
        <v>330</v>
      </c>
      <c r="AW81" s="4">
        <v>5503249258</v>
      </c>
      <c r="AX81" s="4" t="s">
        <v>1035</v>
      </c>
      <c r="AY81" s="4" t="s">
        <v>328</v>
      </c>
      <c r="AZ81" s="1"/>
      <c r="BA81" s="4"/>
      <c r="BB81" s="1">
        <v>43454</v>
      </c>
      <c r="BC81" s="4" t="s">
        <v>1036</v>
      </c>
      <c r="BD81" s="4" t="s">
        <v>480</v>
      </c>
      <c r="BE81" s="1">
        <v>43647</v>
      </c>
      <c r="BF81" s="32">
        <v>0</v>
      </c>
      <c r="BG81" s="32">
        <v>0</v>
      </c>
      <c r="BH81" s="4" t="s">
        <v>328</v>
      </c>
      <c r="BI81" s="1"/>
      <c r="BJ81" s="4"/>
      <c r="BK81" s="4" t="s">
        <v>480</v>
      </c>
      <c r="BL81" s="4" t="s">
        <v>379</v>
      </c>
      <c r="BM81" s="4" t="s">
        <v>380</v>
      </c>
      <c r="BN81" s="4" t="s">
        <v>343</v>
      </c>
      <c r="BO81" s="6">
        <v>17.079999999999998</v>
      </c>
      <c r="BP81" s="4" t="s">
        <v>330</v>
      </c>
      <c r="BQ81" s="4">
        <v>5504097128</v>
      </c>
      <c r="BR81" s="4" t="s">
        <v>1037</v>
      </c>
      <c r="BS81" s="4" t="s">
        <v>328</v>
      </c>
      <c r="BT81" s="1"/>
      <c r="BU81" s="4"/>
      <c r="BV81" s="1">
        <v>43452</v>
      </c>
      <c r="BW81" s="4" t="s">
        <v>1038</v>
      </c>
      <c r="BX81" s="4" t="s">
        <v>480</v>
      </c>
      <c r="BY81" s="1">
        <v>43647</v>
      </c>
      <c r="BZ81" s="32">
        <v>3</v>
      </c>
      <c r="CA81" s="32">
        <v>0.03</v>
      </c>
      <c r="CB81" s="4" t="s">
        <v>328</v>
      </c>
      <c r="CC81" s="1">
        <v>42886</v>
      </c>
      <c r="CD81" s="4" t="s">
        <v>583</v>
      </c>
      <c r="CE81" s="4" t="s">
        <v>480</v>
      </c>
      <c r="CF81" s="4" t="s">
        <v>379</v>
      </c>
      <c r="CG81" s="4" t="s">
        <v>380</v>
      </c>
      <c r="CH81" s="4" t="s">
        <v>343</v>
      </c>
      <c r="CI81" s="6">
        <v>91.53</v>
      </c>
      <c r="CJ81" s="4" t="s">
        <v>330</v>
      </c>
      <c r="CK81" s="4">
        <v>5504037369</v>
      </c>
      <c r="CL81" s="4" t="s">
        <v>1039</v>
      </c>
      <c r="CM81" s="4" t="s">
        <v>328</v>
      </c>
      <c r="CN81" s="1"/>
      <c r="CO81" s="4"/>
      <c r="CP81" s="1">
        <v>43453</v>
      </c>
      <c r="CQ81" s="4" t="s">
        <v>1040</v>
      </c>
      <c r="CR81" s="4" t="s">
        <v>480</v>
      </c>
      <c r="CS81" s="1">
        <v>43282</v>
      </c>
      <c r="CT81" s="32">
        <v>6.94</v>
      </c>
      <c r="CU81" s="32">
        <v>0</v>
      </c>
      <c r="CV81" s="4" t="s">
        <v>328</v>
      </c>
      <c r="CW81" s="1">
        <v>42003</v>
      </c>
      <c r="CX81" s="4" t="s">
        <v>482</v>
      </c>
      <c r="CY81" s="4" t="s">
        <v>480</v>
      </c>
      <c r="CZ81" s="4" t="s">
        <v>379</v>
      </c>
      <c r="DA81" s="4" t="s">
        <v>380</v>
      </c>
      <c r="DB81" s="4" t="s">
        <v>343</v>
      </c>
      <c r="DC81" s="6">
        <v>19.940000000000001</v>
      </c>
      <c r="DD81" s="4" t="s">
        <v>330</v>
      </c>
      <c r="DE81" s="4">
        <v>5504097128</v>
      </c>
      <c r="DF81" s="4" t="s">
        <v>1037</v>
      </c>
      <c r="DG81" s="4" t="s">
        <v>328</v>
      </c>
      <c r="DH81" s="1"/>
      <c r="DI81" s="4"/>
      <c r="DJ81" s="1">
        <v>43452</v>
      </c>
      <c r="DK81" s="4" t="s">
        <v>1041</v>
      </c>
      <c r="DL81" s="4" t="s">
        <v>480</v>
      </c>
      <c r="DM81" s="1">
        <v>43647</v>
      </c>
      <c r="DN81" s="32">
        <v>4.7</v>
      </c>
      <c r="DO81" s="32">
        <v>0</v>
      </c>
      <c r="DP81" s="4" t="s">
        <v>328</v>
      </c>
      <c r="DQ81" s="1">
        <v>41893</v>
      </c>
      <c r="DR81" s="4" t="s">
        <v>481</v>
      </c>
      <c r="DS81" s="4" t="s">
        <v>480</v>
      </c>
    </row>
    <row r="82" spans="1:123" ht="15" customHeight="1" x14ac:dyDescent="0.25">
      <c r="A82" s="26">
        <v>79</v>
      </c>
      <c r="B82" s="27" t="s">
        <v>408</v>
      </c>
      <c r="C82" s="27" t="s">
        <v>621</v>
      </c>
      <c r="D82" s="4" t="s">
        <v>379</v>
      </c>
      <c r="E82" s="4" t="s">
        <v>380</v>
      </c>
      <c r="F82" s="4" t="s">
        <v>347</v>
      </c>
      <c r="G82" s="6">
        <v>4.0599999999999996</v>
      </c>
      <c r="H82" s="4" t="s">
        <v>330</v>
      </c>
      <c r="I82" s="4">
        <v>5503248039</v>
      </c>
      <c r="J82" s="4" t="s">
        <v>381</v>
      </c>
      <c r="K82" s="4" t="s">
        <v>328</v>
      </c>
      <c r="L82" s="1"/>
      <c r="M82" s="4"/>
      <c r="N82" s="1">
        <v>43453</v>
      </c>
      <c r="O82" s="4" t="s">
        <v>1034</v>
      </c>
      <c r="P82" s="4" t="s">
        <v>480</v>
      </c>
      <c r="Q82" s="1">
        <v>43647</v>
      </c>
      <c r="R82" s="32">
        <v>0</v>
      </c>
      <c r="S82" s="32">
        <v>1.0389999999999999</v>
      </c>
      <c r="T82" s="4" t="s">
        <v>328</v>
      </c>
      <c r="U82" s="1">
        <v>42886</v>
      </c>
      <c r="V82" s="4" t="s">
        <v>584</v>
      </c>
      <c r="W82" s="4" t="s">
        <v>480</v>
      </c>
      <c r="X82" s="4" t="s">
        <v>379</v>
      </c>
      <c r="Y82" s="4" t="s">
        <v>380</v>
      </c>
      <c r="Z82" s="4" t="s">
        <v>343</v>
      </c>
      <c r="AA82" s="6">
        <v>102.34</v>
      </c>
      <c r="AB82" s="4" t="s">
        <v>330</v>
      </c>
      <c r="AC82" s="4">
        <v>5503249258</v>
      </c>
      <c r="AD82" s="4" t="s">
        <v>1035</v>
      </c>
      <c r="AE82" s="4" t="s">
        <v>328</v>
      </c>
      <c r="AF82" s="1"/>
      <c r="AG82" s="4"/>
      <c r="AH82" s="1">
        <v>43454</v>
      </c>
      <c r="AI82" s="4" t="s">
        <v>682</v>
      </c>
      <c r="AJ82" s="4" t="s">
        <v>480</v>
      </c>
      <c r="AK82" s="1">
        <v>43647</v>
      </c>
      <c r="AL82" s="32">
        <v>3.4</v>
      </c>
      <c r="AM82" s="32">
        <v>4.2000000000000003E-2</v>
      </c>
      <c r="AN82" s="4" t="s">
        <v>328</v>
      </c>
      <c r="AO82" s="1">
        <v>42886</v>
      </c>
      <c r="AP82" s="4" t="s">
        <v>583</v>
      </c>
      <c r="AQ82" s="4" t="s">
        <v>480</v>
      </c>
      <c r="AR82" s="4" t="s">
        <v>379</v>
      </c>
      <c r="AS82" s="4" t="s">
        <v>380</v>
      </c>
      <c r="AT82" s="4" t="s">
        <v>344</v>
      </c>
      <c r="AU82" s="6">
        <v>1561.45</v>
      </c>
      <c r="AV82" s="4" t="s">
        <v>330</v>
      </c>
      <c r="AW82" s="4">
        <v>5503249258</v>
      </c>
      <c r="AX82" s="4" t="s">
        <v>1035</v>
      </c>
      <c r="AY82" s="4" t="s">
        <v>328</v>
      </c>
      <c r="AZ82" s="1"/>
      <c r="BA82" s="4"/>
      <c r="BB82" s="1">
        <v>43454</v>
      </c>
      <c r="BC82" s="4" t="s">
        <v>1036</v>
      </c>
      <c r="BD82" s="4" t="s">
        <v>480</v>
      </c>
      <c r="BE82" s="1">
        <v>43647</v>
      </c>
      <c r="BF82" s="32">
        <v>0</v>
      </c>
      <c r="BG82" s="32">
        <v>0</v>
      </c>
      <c r="BH82" s="4" t="s">
        <v>328</v>
      </c>
      <c r="BI82" s="1"/>
      <c r="BJ82" s="4"/>
      <c r="BK82" s="4" t="s">
        <v>480</v>
      </c>
      <c r="BL82" s="4" t="s">
        <v>379</v>
      </c>
      <c r="BM82" s="4" t="s">
        <v>380</v>
      </c>
      <c r="BN82" s="4" t="s">
        <v>343</v>
      </c>
      <c r="BO82" s="6">
        <v>17.079999999999998</v>
      </c>
      <c r="BP82" s="4" t="s">
        <v>330</v>
      </c>
      <c r="BQ82" s="4">
        <v>5504097128</v>
      </c>
      <c r="BR82" s="4" t="s">
        <v>1037</v>
      </c>
      <c r="BS82" s="4" t="s">
        <v>328</v>
      </c>
      <c r="BT82" s="1"/>
      <c r="BU82" s="4"/>
      <c r="BV82" s="1">
        <v>43452</v>
      </c>
      <c r="BW82" s="4" t="s">
        <v>1038</v>
      </c>
      <c r="BX82" s="4" t="s">
        <v>480</v>
      </c>
      <c r="BY82" s="1">
        <v>43647</v>
      </c>
      <c r="BZ82" s="32">
        <v>5.0999999999999996</v>
      </c>
      <c r="CA82" s="32">
        <v>4.2000000000000003E-2</v>
      </c>
      <c r="CB82" s="4" t="s">
        <v>328</v>
      </c>
      <c r="CC82" s="1">
        <v>42886</v>
      </c>
      <c r="CD82" s="4" t="s">
        <v>583</v>
      </c>
      <c r="CE82" s="4" t="s">
        <v>480</v>
      </c>
      <c r="CF82" s="4" t="s">
        <v>379</v>
      </c>
      <c r="CG82" s="4" t="s">
        <v>380</v>
      </c>
      <c r="CH82" s="4" t="s">
        <v>343</v>
      </c>
      <c r="CI82" s="6">
        <v>91.53</v>
      </c>
      <c r="CJ82" s="4" t="s">
        <v>330</v>
      </c>
      <c r="CK82" s="4">
        <v>5504037369</v>
      </c>
      <c r="CL82" s="4" t="s">
        <v>1039</v>
      </c>
      <c r="CM82" s="4" t="s">
        <v>328</v>
      </c>
      <c r="CN82" s="1"/>
      <c r="CO82" s="4"/>
      <c r="CP82" s="1">
        <v>43453</v>
      </c>
      <c r="CQ82" s="4" t="s">
        <v>1040</v>
      </c>
      <c r="CR82" s="4" t="s">
        <v>480</v>
      </c>
      <c r="CS82" s="1">
        <v>43282</v>
      </c>
      <c r="CT82" s="32">
        <v>6.94</v>
      </c>
      <c r="CU82" s="32">
        <v>0</v>
      </c>
      <c r="CV82" s="4" t="s">
        <v>328</v>
      </c>
      <c r="CW82" s="1">
        <v>42003</v>
      </c>
      <c r="CX82" s="4" t="s">
        <v>482</v>
      </c>
      <c r="CY82" s="4" t="s">
        <v>480</v>
      </c>
      <c r="CZ82" s="4" t="s">
        <v>379</v>
      </c>
      <c r="DA82" s="4" t="s">
        <v>380</v>
      </c>
      <c r="DB82" s="4" t="s">
        <v>343</v>
      </c>
      <c r="DC82" s="6">
        <v>19.940000000000001</v>
      </c>
      <c r="DD82" s="4" t="s">
        <v>330</v>
      </c>
      <c r="DE82" s="4">
        <v>5504097128</v>
      </c>
      <c r="DF82" s="4" t="s">
        <v>1037</v>
      </c>
      <c r="DG82" s="4" t="s">
        <v>328</v>
      </c>
      <c r="DH82" s="1"/>
      <c r="DI82" s="4"/>
      <c r="DJ82" s="1">
        <v>43452</v>
      </c>
      <c r="DK82" s="4" t="s">
        <v>1041</v>
      </c>
      <c r="DL82" s="4" t="s">
        <v>480</v>
      </c>
      <c r="DM82" s="1">
        <v>43647</v>
      </c>
      <c r="DN82" s="32">
        <v>8.5</v>
      </c>
      <c r="DO82" s="32">
        <v>0</v>
      </c>
      <c r="DP82" s="4" t="s">
        <v>328</v>
      </c>
      <c r="DQ82" s="1">
        <v>41893</v>
      </c>
      <c r="DR82" s="4" t="s">
        <v>481</v>
      </c>
      <c r="DS82" s="4" t="s">
        <v>480</v>
      </c>
    </row>
    <row r="83" spans="1:123" ht="15" customHeight="1" x14ac:dyDescent="0.25">
      <c r="A83" s="26">
        <v>80</v>
      </c>
      <c r="B83" s="27" t="s">
        <v>409</v>
      </c>
      <c r="C83" s="27" t="s">
        <v>622</v>
      </c>
      <c r="D83" s="4" t="s">
        <v>379</v>
      </c>
      <c r="E83" s="4" t="s">
        <v>380</v>
      </c>
      <c r="F83" s="4" t="s">
        <v>347</v>
      </c>
      <c r="G83" s="6">
        <v>4.0599999999999996</v>
      </c>
      <c r="H83" s="4" t="s">
        <v>330</v>
      </c>
      <c r="I83" s="4">
        <v>5503248039</v>
      </c>
      <c r="J83" s="4" t="s">
        <v>381</v>
      </c>
      <c r="K83" s="4" t="s">
        <v>328</v>
      </c>
      <c r="L83" s="1"/>
      <c r="M83" s="4"/>
      <c r="N83" s="1">
        <v>43453</v>
      </c>
      <c r="O83" s="4" t="s">
        <v>1034</v>
      </c>
      <c r="P83" s="4" t="s">
        <v>480</v>
      </c>
      <c r="Q83" s="1">
        <v>43647</v>
      </c>
      <c r="R83" s="32">
        <v>0</v>
      </c>
      <c r="S83" s="32">
        <v>1.0389999999999999</v>
      </c>
      <c r="T83" s="4" t="s">
        <v>328</v>
      </c>
      <c r="U83" s="1">
        <v>42886</v>
      </c>
      <c r="V83" s="4" t="s">
        <v>584</v>
      </c>
      <c r="W83" s="4" t="s">
        <v>480</v>
      </c>
      <c r="X83" s="4" t="s">
        <v>379</v>
      </c>
      <c r="Y83" s="4" t="s">
        <v>380</v>
      </c>
      <c r="Z83" s="4" t="s">
        <v>343</v>
      </c>
      <c r="AA83" s="6">
        <v>102.34</v>
      </c>
      <c r="AB83" s="4" t="s">
        <v>330</v>
      </c>
      <c r="AC83" s="4">
        <v>5503249258</v>
      </c>
      <c r="AD83" s="4" t="s">
        <v>1035</v>
      </c>
      <c r="AE83" s="4" t="s">
        <v>328</v>
      </c>
      <c r="AF83" s="1"/>
      <c r="AG83" s="4"/>
      <c r="AH83" s="1">
        <v>43454</v>
      </c>
      <c r="AI83" s="4" t="s">
        <v>682</v>
      </c>
      <c r="AJ83" s="4" t="s">
        <v>480</v>
      </c>
      <c r="AK83" s="1">
        <v>43647</v>
      </c>
      <c r="AL83" s="32">
        <v>3.4</v>
      </c>
      <c r="AM83" s="32">
        <v>4.2000000000000003E-2</v>
      </c>
      <c r="AN83" s="4" t="s">
        <v>328</v>
      </c>
      <c r="AO83" s="1">
        <v>42886</v>
      </c>
      <c r="AP83" s="4" t="s">
        <v>583</v>
      </c>
      <c r="AQ83" s="4" t="s">
        <v>480</v>
      </c>
      <c r="AR83" s="4" t="s">
        <v>379</v>
      </c>
      <c r="AS83" s="4" t="s">
        <v>380</v>
      </c>
      <c r="AT83" s="4" t="s">
        <v>344</v>
      </c>
      <c r="AU83" s="6">
        <v>1561.45</v>
      </c>
      <c r="AV83" s="4" t="s">
        <v>330</v>
      </c>
      <c r="AW83" s="4">
        <v>5503249258</v>
      </c>
      <c r="AX83" s="4" t="s">
        <v>1035</v>
      </c>
      <c r="AY83" s="4" t="s">
        <v>328</v>
      </c>
      <c r="AZ83" s="1"/>
      <c r="BA83" s="4"/>
      <c r="BB83" s="1">
        <v>43454</v>
      </c>
      <c r="BC83" s="4" t="s">
        <v>1036</v>
      </c>
      <c r="BD83" s="4" t="s">
        <v>480</v>
      </c>
      <c r="BE83" s="1">
        <v>43647</v>
      </c>
      <c r="BF83" s="32">
        <v>0</v>
      </c>
      <c r="BG83" s="32">
        <v>0</v>
      </c>
      <c r="BH83" s="4" t="s">
        <v>328</v>
      </c>
      <c r="BI83" s="1"/>
      <c r="BJ83" s="4"/>
      <c r="BK83" s="4" t="s">
        <v>480</v>
      </c>
      <c r="BL83" s="4" t="s">
        <v>379</v>
      </c>
      <c r="BM83" s="4" t="s">
        <v>380</v>
      </c>
      <c r="BN83" s="4" t="s">
        <v>343</v>
      </c>
      <c r="BO83" s="6">
        <v>17.079999999999998</v>
      </c>
      <c r="BP83" s="4" t="s">
        <v>330</v>
      </c>
      <c r="BQ83" s="4">
        <v>5504097128</v>
      </c>
      <c r="BR83" s="4" t="s">
        <v>1037</v>
      </c>
      <c r="BS83" s="4" t="s">
        <v>328</v>
      </c>
      <c r="BT83" s="1"/>
      <c r="BU83" s="4"/>
      <c r="BV83" s="1">
        <v>43452</v>
      </c>
      <c r="BW83" s="4" t="s">
        <v>1038</v>
      </c>
      <c r="BX83" s="4" t="s">
        <v>480</v>
      </c>
      <c r="BY83" s="1">
        <v>43647</v>
      </c>
      <c r="BZ83" s="32">
        <v>5.0999999999999996</v>
      </c>
      <c r="CA83" s="32">
        <v>4.2000000000000003E-2</v>
      </c>
      <c r="CB83" s="4" t="s">
        <v>328</v>
      </c>
      <c r="CC83" s="1">
        <v>42886</v>
      </c>
      <c r="CD83" s="4" t="s">
        <v>583</v>
      </c>
      <c r="CE83" s="4" t="s">
        <v>480</v>
      </c>
      <c r="CF83" s="4" t="s">
        <v>379</v>
      </c>
      <c r="CG83" s="4" t="s">
        <v>380</v>
      </c>
      <c r="CH83" s="4" t="s">
        <v>343</v>
      </c>
      <c r="CI83" s="6">
        <v>91.53</v>
      </c>
      <c r="CJ83" s="4" t="s">
        <v>330</v>
      </c>
      <c r="CK83" s="4">
        <v>5504037369</v>
      </c>
      <c r="CL83" s="4" t="s">
        <v>1039</v>
      </c>
      <c r="CM83" s="4" t="s">
        <v>328</v>
      </c>
      <c r="CN83" s="1"/>
      <c r="CO83" s="4"/>
      <c r="CP83" s="1">
        <v>43453</v>
      </c>
      <c r="CQ83" s="4" t="s">
        <v>1040</v>
      </c>
      <c r="CR83" s="4" t="s">
        <v>480</v>
      </c>
      <c r="CS83" s="1">
        <v>43282</v>
      </c>
      <c r="CT83" s="32">
        <v>6.94</v>
      </c>
      <c r="CU83" s="32">
        <v>0</v>
      </c>
      <c r="CV83" s="4" t="s">
        <v>328</v>
      </c>
      <c r="CW83" s="1">
        <v>42003</v>
      </c>
      <c r="CX83" s="4" t="s">
        <v>482</v>
      </c>
      <c r="CY83" s="4" t="s">
        <v>480</v>
      </c>
      <c r="CZ83" s="4" t="s">
        <v>379</v>
      </c>
      <c r="DA83" s="4" t="s">
        <v>380</v>
      </c>
      <c r="DB83" s="4" t="s">
        <v>343</v>
      </c>
      <c r="DC83" s="6">
        <v>19.940000000000001</v>
      </c>
      <c r="DD83" s="4" t="s">
        <v>330</v>
      </c>
      <c r="DE83" s="4">
        <v>5504097128</v>
      </c>
      <c r="DF83" s="4" t="s">
        <v>1037</v>
      </c>
      <c r="DG83" s="4" t="s">
        <v>328</v>
      </c>
      <c r="DH83" s="1"/>
      <c r="DI83" s="4"/>
      <c r="DJ83" s="1">
        <v>43452</v>
      </c>
      <c r="DK83" s="4" t="s">
        <v>1041</v>
      </c>
      <c r="DL83" s="4" t="s">
        <v>480</v>
      </c>
      <c r="DM83" s="1">
        <v>43647</v>
      </c>
      <c r="DN83" s="32">
        <v>8.5</v>
      </c>
      <c r="DO83" s="32">
        <v>0</v>
      </c>
      <c r="DP83" s="4" t="s">
        <v>328</v>
      </c>
      <c r="DQ83" s="1">
        <v>41893</v>
      </c>
      <c r="DR83" s="4" t="s">
        <v>481</v>
      </c>
      <c r="DS83" s="4" t="s">
        <v>480</v>
      </c>
    </row>
    <row r="84" spans="1:123" ht="15" customHeight="1" x14ac:dyDescent="0.25">
      <c r="A84" s="26">
        <v>81</v>
      </c>
      <c r="B84" s="27" t="s">
        <v>410</v>
      </c>
      <c r="C84" s="27" t="s">
        <v>623</v>
      </c>
      <c r="D84" s="4" t="s">
        <v>379</v>
      </c>
      <c r="E84" s="4" t="s">
        <v>380</v>
      </c>
      <c r="F84" s="4" t="s">
        <v>347</v>
      </c>
      <c r="G84" s="6">
        <v>4.0599999999999996</v>
      </c>
      <c r="H84" s="4" t="s">
        <v>330</v>
      </c>
      <c r="I84" s="4">
        <v>5503248039</v>
      </c>
      <c r="J84" s="4" t="s">
        <v>381</v>
      </c>
      <c r="K84" s="4" t="s">
        <v>328</v>
      </c>
      <c r="L84" s="1"/>
      <c r="M84" s="4"/>
      <c r="N84" s="1">
        <v>43453</v>
      </c>
      <c r="O84" s="4" t="s">
        <v>1034</v>
      </c>
      <c r="P84" s="4" t="s">
        <v>480</v>
      </c>
      <c r="Q84" s="1">
        <v>43647</v>
      </c>
      <c r="R84" s="32">
        <v>0</v>
      </c>
      <c r="S84" s="32">
        <v>1.0389999999999999</v>
      </c>
      <c r="T84" s="4" t="s">
        <v>328</v>
      </c>
      <c r="U84" s="1">
        <v>42886</v>
      </c>
      <c r="V84" s="4" t="s">
        <v>584</v>
      </c>
      <c r="W84" s="4" t="s">
        <v>480</v>
      </c>
      <c r="X84" s="4" t="s">
        <v>379</v>
      </c>
      <c r="Y84" s="4" t="s">
        <v>380</v>
      </c>
      <c r="Z84" s="4" t="s">
        <v>343</v>
      </c>
      <c r="AA84" s="6">
        <v>102.34</v>
      </c>
      <c r="AB84" s="4" t="s">
        <v>330</v>
      </c>
      <c r="AC84" s="4">
        <v>5503249258</v>
      </c>
      <c r="AD84" s="4" t="s">
        <v>1035</v>
      </c>
      <c r="AE84" s="4" t="s">
        <v>328</v>
      </c>
      <c r="AF84" s="1"/>
      <c r="AG84" s="4"/>
      <c r="AH84" s="1">
        <v>43454</v>
      </c>
      <c r="AI84" s="4" t="s">
        <v>682</v>
      </c>
      <c r="AJ84" s="4" t="s">
        <v>480</v>
      </c>
      <c r="AK84" s="1">
        <v>43647</v>
      </c>
      <c r="AL84" s="32">
        <v>3.4</v>
      </c>
      <c r="AM84" s="32">
        <v>4.2000000000000003E-2</v>
      </c>
      <c r="AN84" s="4" t="s">
        <v>328</v>
      </c>
      <c r="AO84" s="1">
        <v>42886</v>
      </c>
      <c r="AP84" s="4" t="s">
        <v>583</v>
      </c>
      <c r="AQ84" s="4" t="s">
        <v>480</v>
      </c>
      <c r="AR84" s="4" t="s">
        <v>379</v>
      </c>
      <c r="AS84" s="4" t="s">
        <v>380</v>
      </c>
      <c r="AT84" s="4" t="s">
        <v>344</v>
      </c>
      <c r="AU84" s="6">
        <v>1561.45</v>
      </c>
      <c r="AV84" s="4" t="s">
        <v>330</v>
      </c>
      <c r="AW84" s="4">
        <v>5503249258</v>
      </c>
      <c r="AX84" s="4" t="s">
        <v>1035</v>
      </c>
      <c r="AY84" s="4" t="s">
        <v>328</v>
      </c>
      <c r="AZ84" s="1"/>
      <c r="BA84" s="4"/>
      <c r="BB84" s="1">
        <v>43454</v>
      </c>
      <c r="BC84" s="4" t="s">
        <v>1036</v>
      </c>
      <c r="BD84" s="4" t="s">
        <v>480</v>
      </c>
      <c r="BE84" s="1">
        <v>43647</v>
      </c>
      <c r="BF84" s="32">
        <v>0</v>
      </c>
      <c r="BG84" s="32">
        <v>0</v>
      </c>
      <c r="BH84" s="4" t="s">
        <v>328</v>
      </c>
      <c r="BI84" s="1"/>
      <c r="BJ84" s="4"/>
      <c r="BK84" s="4" t="s">
        <v>480</v>
      </c>
      <c r="BL84" s="4" t="s">
        <v>379</v>
      </c>
      <c r="BM84" s="4" t="s">
        <v>380</v>
      </c>
      <c r="BN84" s="4" t="s">
        <v>343</v>
      </c>
      <c r="BO84" s="6">
        <v>17.079999999999998</v>
      </c>
      <c r="BP84" s="4" t="s">
        <v>330</v>
      </c>
      <c r="BQ84" s="4">
        <v>5504097128</v>
      </c>
      <c r="BR84" s="4" t="s">
        <v>1037</v>
      </c>
      <c r="BS84" s="4" t="s">
        <v>328</v>
      </c>
      <c r="BT84" s="1"/>
      <c r="BU84" s="4"/>
      <c r="BV84" s="1">
        <v>43452</v>
      </c>
      <c r="BW84" s="4" t="s">
        <v>1038</v>
      </c>
      <c r="BX84" s="4" t="s">
        <v>480</v>
      </c>
      <c r="BY84" s="1">
        <v>43647</v>
      </c>
      <c r="BZ84" s="32">
        <v>5.0999999999999996</v>
      </c>
      <c r="CA84" s="32">
        <v>4.2000000000000003E-2</v>
      </c>
      <c r="CB84" s="4" t="s">
        <v>328</v>
      </c>
      <c r="CC84" s="1">
        <v>42886</v>
      </c>
      <c r="CD84" s="4" t="s">
        <v>583</v>
      </c>
      <c r="CE84" s="4" t="s">
        <v>480</v>
      </c>
      <c r="CF84" s="4" t="s">
        <v>379</v>
      </c>
      <c r="CG84" s="4" t="s">
        <v>380</v>
      </c>
      <c r="CH84" s="4" t="s">
        <v>343</v>
      </c>
      <c r="CI84" s="6">
        <v>91.53</v>
      </c>
      <c r="CJ84" s="4" t="s">
        <v>330</v>
      </c>
      <c r="CK84" s="4">
        <v>5504037369</v>
      </c>
      <c r="CL84" s="4" t="s">
        <v>1039</v>
      </c>
      <c r="CM84" s="4" t="s">
        <v>328</v>
      </c>
      <c r="CN84" s="1"/>
      <c r="CO84" s="4"/>
      <c r="CP84" s="1">
        <v>43453</v>
      </c>
      <c r="CQ84" s="4" t="s">
        <v>1040</v>
      </c>
      <c r="CR84" s="4" t="s">
        <v>480</v>
      </c>
      <c r="CS84" s="1">
        <v>43282</v>
      </c>
      <c r="CT84" s="32">
        <v>6.94</v>
      </c>
      <c r="CU84" s="32">
        <v>0</v>
      </c>
      <c r="CV84" s="4" t="s">
        <v>328</v>
      </c>
      <c r="CW84" s="1">
        <v>42003</v>
      </c>
      <c r="CX84" s="4" t="s">
        <v>482</v>
      </c>
      <c r="CY84" s="4" t="s">
        <v>480</v>
      </c>
      <c r="CZ84" s="4" t="s">
        <v>379</v>
      </c>
      <c r="DA84" s="4" t="s">
        <v>380</v>
      </c>
      <c r="DB84" s="4" t="s">
        <v>343</v>
      </c>
      <c r="DC84" s="6">
        <v>19.940000000000001</v>
      </c>
      <c r="DD84" s="4" t="s">
        <v>330</v>
      </c>
      <c r="DE84" s="4">
        <v>5504097128</v>
      </c>
      <c r="DF84" s="4" t="s">
        <v>1037</v>
      </c>
      <c r="DG84" s="4" t="s">
        <v>328</v>
      </c>
      <c r="DH84" s="1"/>
      <c r="DI84" s="4"/>
      <c r="DJ84" s="1">
        <v>43452</v>
      </c>
      <c r="DK84" s="4" t="s">
        <v>1041</v>
      </c>
      <c r="DL84" s="4" t="s">
        <v>480</v>
      </c>
      <c r="DM84" s="1">
        <v>43647</v>
      </c>
      <c r="DN84" s="32">
        <v>8.5</v>
      </c>
      <c r="DO84" s="32">
        <v>0</v>
      </c>
      <c r="DP84" s="4" t="s">
        <v>328</v>
      </c>
      <c r="DQ84" s="1">
        <v>41893</v>
      </c>
      <c r="DR84" s="4" t="s">
        <v>481</v>
      </c>
      <c r="DS84" s="4" t="s">
        <v>480</v>
      </c>
    </row>
    <row r="85" spans="1:123" ht="15" customHeight="1" x14ac:dyDescent="0.25">
      <c r="A85" s="26">
        <v>82</v>
      </c>
      <c r="B85" s="27" t="s">
        <v>567</v>
      </c>
      <c r="C85" s="27" t="s">
        <v>624</v>
      </c>
      <c r="D85" s="4" t="s">
        <v>379</v>
      </c>
      <c r="E85" s="4" t="s">
        <v>380</v>
      </c>
      <c r="F85" s="4" t="s">
        <v>347</v>
      </c>
      <c r="G85" s="6">
        <v>4.0599999999999996</v>
      </c>
      <c r="H85" s="4" t="s">
        <v>330</v>
      </c>
      <c r="I85" s="4">
        <v>5503248039</v>
      </c>
      <c r="J85" s="4" t="s">
        <v>381</v>
      </c>
      <c r="K85" s="4" t="s">
        <v>328</v>
      </c>
      <c r="L85" s="1"/>
      <c r="M85" s="4"/>
      <c r="N85" s="1">
        <v>43453</v>
      </c>
      <c r="O85" s="4" t="s">
        <v>1034</v>
      </c>
      <c r="P85" s="4" t="s">
        <v>480</v>
      </c>
      <c r="Q85" s="1">
        <v>43647</v>
      </c>
      <c r="R85" s="32">
        <v>0</v>
      </c>
      <c r="S85" s="32">
        <v>1.0389999999999999</v>
      </c>
      <c r="T85" s="4" t="s">
        <v>328</v>
      </c>
      <c r="U85" s="1">
        <v>42886</v>
      </c>
      <c r="V85" s="4" t="s">
        <v>584</v>
      </c>
      <c r="W85" s="4" t="s">
        <v>480</v>
      </c>
      <c r="X85" s="4" t="s">
        <v>379</v>
      </c>
      <c r="Y85" s="4" t="s">
        <v>380</v>
      </c>
      <c r="Z85" s="4" t="s">
        <v>343</v>
      </c>
      <c r="AA85" s="6">
        <v>102.34</v>
      </c>
      <c r="AB85" s="4" t="s">
        <v>330</v>
      </c>
      <c r="AC85" s="4">
        <v>5503249258</v>
      </c>
      <c r="AD85" s="4" t="s">
        <v>1035</v>
      </c>
      <c r="AE85" s="4" t="s">
        <v>328</v>
      </c>
      <c r="AF85" s="1"/>
      <c r="AG85" s="4"/>
      <c r="AH85" s="1">
        <v>43454</v>
      </c>
      <c r="AI85" s="4" t="s">
        <v>682</v>
      </c>
      <c r="AJ85" s="4" t="s">
        <v>480</v>
      </c>
      <c r="AK85" s="1">
        <v>43647</v>
      </c>
      <c r="AL85" s="32">
        <v>3.4</v>
      </c>
      <c r="AM85" s="32">
        <v>4.2000000000000003E-2</v>
      </c>
      <c r="AN85" s="4" t="s">
        <v>328</v>
      </c>
      <c r="AO85" s="1">
        <v>42886</v>
      </c>
      <c r="AP85" s="4" t="s">
        <v>583</v>
      </c>
      <c r="AQ85" s="4" t="s">
        <v>480</v>
      </c>
      <c r="AR85" s="4" t="s">
        <v>379</v>
      </c>
      <c r="AS85" s="4" t="s">
        <v>380</v>
      </c>
      <c r="AT85" s="4" t="s">
        <v>344</v>
      </c>
      <c r="AU85" s="6">
        <v>1561.45</v>
      </c>
      <c r="AV85" s="4" t="s">
        <v>330</v>
      </c>
      <c r="AW85" s="4">
        <v>5503249258</v>
      </c>
      <c r="AX85" s="4" t="s">
        <v>1035</v>
      </c>
      <c r="AY85" s="4" t="s">
        <v>328</v>
      </c>
      <c r="AZ85" s="1"/>
      <c r="BA85" s="4"/>
      <c r="BB85" s="1">
        <v>43454</v>
      </c>
      <c r="BC85" s="4" t="s">
        <v>1036</v>
      </c>
      <c r="BD85" s="4" t="s">
        <v>480</v>
      </c>
      <c r="BE85" s="1">
        <v>43647</v>
      </c>
      <c r="BF85" s="32">
        <v>0</v>
      </c>
      <c r="BG85" s="32">
        <v>0</v>
      </c>
      <c r="BH85" s="4" t="s">
        <v>328</v>
      </c>
      <c r="BI85" s="1"/>
      <c r="BJ85" s="4"/>
      <c r="BK85" s="4" t="s">
        <v>480</v>
      </c>
      <c r="BL85" s="4" t="s">
        <v>379</v>
      </c>
      <c r="BM85" s="4" t="s">
        <v>380</v>
      </c>
      <c r="BN85" s="4" t="s">
        <v>343</v>
      </c>
      <c r="BO85" s="6">
        <v>17.079999999999998</v>
      </c>
      <c r="BP85" s="4" t="s">
        <v>330</v>
      </c>
      <c r="BQ85" s="4">
        <v>5504097128</v>
      </c>
      <c r="BR85" s="4" t="s">
        <v>1037</v>
      </c>
      <c r="BS85" s="4" t="s">
        <v>328</v>
      </c>
      <c r="BT85" s="1"/>
      <c r="BU85" s="4"/>
      <c r="BV85" s="1">
        <v>43452</v>
      </c>
      <c r="BW85" s="4" t="s">
        <v>1038</v>
      </c>
      <c r="BX85" s="4" t="s">
        <v>480</v>
      </c>
      <c r="BY85" s="1">
        <v>43647</v>
      </c>
      <c r="BZ85" s="32">
        <v>5.0999999999999996</v>
      </c>
      <c r="CA85" s="32">
        <v>4.2000000000000003E-2</v>
      </c>
      <c r="CB85" s="4" t="s">
        <v>328</v>
      </c>
      <c r="CC85" s="1">
        <v>42886</v>
      </c>
      <c r="CD85" s="4" t="s">
        <v>583</v>
      </c>
      <c r="CE85" s="4" t="s">
        <v>480</v>
      </c>
      <c r="CF85" s="4" t="s">
        <v>379</v>
      </c>
      <c r="CG85" s="4" t="s">
        <v>380</v>
      </c>
      <c r="CH85" s="4" t="s">
        <v>343</v>
      </c>
      <c r="CI85" s="6">
        <v>91.53</v>
      </c>
      <c r="CJ85" s="4" t="s">
        <v>330</v>
      </c>
      <c r="CK85" s="4">
        <v>5504037369</v>
      </c>
      <c r="CL85" s="4" t="s">
        <v>1039</v>
      </c>
      <c r="CM85" s="4" t="s">
        <v>328</v>
      </c>
      <c r="CN85" s="1"/>
      <c r="CO85" s="4"/>
      <c r="CP85" s="1">
        <v>43453</v>
      </c>
      <c r="CQ85" s="4" t="s">
        <v>1040</v>
      </c>
      <c r="CR85" s="4" t="s">
        <v>480</v>
      </c>
      <c r="CS85" s="1">
        <v>43282</v>
      </c>
      <c r="CT85" s="32">
        <v>6.94</v>
      </c>
      <c r="CU85" s="32">
        <v>0</v>
      </c>
      <c r="CV85" s="4" t="s">
        <v>328</v>
      </c>
      <c r="CW85" s="1">
        <v>42003</v>
      </c>
      <c r="CX85" s="4" t="s">
        <v>482</v>
      </c>
      <c r="CY85" s="4" t="s">
        <v>480</v>
      </c>
      <c r="CZ85" s="4" t="s">
        <v>379</v>
      </c>
      <c r="DA85" s="4" t="s">
        <v>380</v>
      </c>
      <c r="DB85" s="4" t="s">
        <v>343</v>
      </c>
      <c r="DC85" s="6">
        <v>19.940000000000001</v>
      </c>
      <c r="DD85" s="4" t="s">
        <v>330</v>
      </c>
      <c r="DE85" s="4">
        <v>5504097128</v>
      </c>
      <c r="DF85" s="4" t="s">
        <v>1037</v>
      </c>
      <c r="DG85" s="4" t="s">
        <v>328</v>
      </c>
      <c r="DH85" s="1"/>
      <c r="DI85" s="4"/>
      <c r="DJ85" s="1">
        <v>43452</v>
      </c>
      <c r="DK85" s="4" t="s">
        <v>1041</v>
      </c>
      <c r="DL85" s="4" t="s">
        <v>480</v>
      </c>
      <c r="DM85" s="1">
        <v>43647</v>
      </c>
      <c r="DN85" s="32">
        <v>8.5</v>
      </c>
      <c r="DO85" s="32">
        <v>0</v>
      </c>
      <c r="DP85" s="4" t="s">
        <v>328</v>
      </c>
      <c r="DQ85" s="1">
        <v>41893</v>
      </c>
      <c r="DR85" s="4" t="s">
        <v>481</v>
      </c>
      <c r="DS85" s="4" t="s">
        <v>480</v>
      </c>
    </row>
    <row r="86" spans="1:123" ht="15" customHeight="1" x14ac:dyDescent="0.25">
      <c r="A86" s="26">
        <v>83</v>
      </c>
      <c r="B86" s="27" t="s">
        <v>551</v>
      </c>
      <c r="C86" s="27" t="s">
        <v>625</v>
      </c>
      <c r="D86" s="4" t="s">
        <v>379</v>
      </c>
      <c r="E86" s="4" t="s">
        <v>380</v>
      </c>
      <c r="F86" s="4" t="s">
        <v>347</v>
      </c>
      <c r="G86" s="6">
        <v>4.0599999999999996</v>
      </c>
      <c r="H86" s="4" t="s">
        <v>330</v>
      </c>
      <c r="I86" s="4">
        <v>5503248039</v>
      </c>
      <c r="J86" s="4" t="s">
        <v>381</v>
      </c>
      <c r="K86" s="4" t="s">
        <v>328</v>
      </c>
      <c r="L86" s="1"/>
      <c r="M86" s="4"/>
      <c r="N86" s="1">
        <v>43453</v>
      </c>
      <c r="O86" s="4" t="s">
        <v>1034</v>
      </c>
      <c r="P86" s="4" t="s">
        <v>480</v>
      </c>
      <c r="Q86" s="1">
        <v>43647</v>
      </c>
      <c r="R86" s="32">
        <v>0</v>
      </c>
      <c r="S86" s="32">
        <v>1.9430000000000001</v>
      </c>
      <c r="T86" s="4" t="s">
        <v>328</v>
      </c>
      <c r="U86" s="1">
        <v>42886</v>
      </c>
      <c r="V86" s="4" t="s">
        <v>584</v>
      </c>
      <c r="W86" s="4" t="s">
        <v>480</v>
      </c>
      <c r="X86" s="4" t="s">
        <v>379</v>
      </c>
      <c r="Y86" s="4" t="s">
        <v>380</v>
      </c>
      <c r="Z86" s="4" t="s">
        <v>343</v>
      </c>
      <c r="AA86" s="6">
        <v>102.34</v>
      </c>
      <c r="AB86" s="4" t="s">
        <v>330</v>
      </c>
      <c r="AC86" s="4">
        <v>5503249258</v>
      </c>
      <c r="AD86" s="4" t="s">
        <v>1035</v>
      </c>
      <c r="AE86" s="4" t="s">
        <v>328</v>
      </c>
      <c r="AF86" s="1"/>
      <c r="AG86" s="4"/>
      <c r="AH86" s="1">
        <v>43454</v>
      </c>
      <c r="AI86" s="4" t="s">
        <v>682</v>
      </c>
      <c r="AJ86" s="4" t="s">
        <v>480</v>
      </c>
      <c r="AK86" s="1">
        <v>43647</v>
      </c>
      <c r="AL86" s="32">
        <v>3.4</v>
      </c>
      <c r="AM86" s="32">
        <v>4.2000000000000003E-2</v>
      </c>
      <c r="AN86" s="4" t="s">
        <v>328</v>
      </c>
      <c r="AO86" s="1">
        <v>42886</v>
      </c>
      <c r="AP86" s="4" t="s">
        <v>583</v>
      </c>
      <c r="AQ86" s="4" t="s">
        <v>480</v>
      </c>
      <c r="AR86" s="4" t="s">
        <v>379</v>
      </c>
      <c r="AS86" s="4" t="s">
        <v>380</v>
      </c>
      <c r="AT86" s="4" t="s">
        <v>344</v>
      </c>
      <c r="AU86" s="6">
        <v>1561.45</v>
      </c>
      <c r="AV86" s="4" t="s">
        <v>330</v>
      </c>
      <c r="AW86" s="4">
        <v>5503249258</v>
      </c>
      <c r="AX86" s="4" t="s">
        <v>1035</v>
      </c>
      <c r="AY86" s="4" t="s">
        <v>328</v>
      </c>
      <c r="AZ86" s="1"/>
      <c r="BA86" s="4"/>
      <c r="BB86" s="1">
        <v>43454</v>
      </c>
      <c r="BC86" s="4" t="s">
        <v>1036</v>
      </c>
      <c r="BD86" s="4" t="s">
        <v>480</v>
      </c>
      <c r="BE86" s="1">
        <v>43647</v>
      </c>
      <c r="BF86" s="32">
        <v>0</v>
      </c>
      <c r="BG86" s="32">
        <v>0</v>
      </c>
      <c r="BH86" s="4" t="s">
        <v>328</v>
      </c>
      <c r="BI86" s="1"/>
      <c r="BJ86" s="4"/>
      <c r="BK86" s="4" t="s">
        <v>480</v>
      </c>
      <c r="BL86" s="4" t="s">
        <v>379</v>
      </c>
      <c r="BM86" s="4" t="s">
        <v>380</v>
      </c>
      <c r="BN86" s="4" t="s">
        <v>343</v>
      </c>
      <c r="BO86" s="6">
        <v>17.079999999999998</v>
      </c>
      <c r="BP86" s="4" t="s">
        <v>330</v>
      </c>
      <c r="BQ86" s="4">
        <v>5504097128</v>
      </c>
      <c r="BR86" s="4" t="s">
        <v>1037</v>
      </c>
      <c r="BS86" s="4" t="s">
        <v>328</v>
      </c>
      <c r="BT86" s="1"/>
      <c r="BU86" s="4"/>
      <c r="BV86" s="1">
        <v>43452</v>
      </c>
      <c r="BW86" s="4" t="s">
        <v>1038</v>
      </c>
      <c r="BX86" s="4" t="s">
        <v>480</v>
      </c>
      <c r="BY86" s="1">
        <v>43647</v>
      </c>
      <c r="BZ86" s="32">
        <v>5.0999999999999996</v>
      </c>
      <c r="CA86" s="32">
        <v>2.5999999999999999E-2</v>
      </c>
      <c r="CB86" s="4" t="s">
        <v>328</v>
      </c>
      <c r="CC86" s="1">
        <v>42886</v>
      </c>
      <c r="CD86" s="4" t="s">
        <v>583</v>
      </c>
      <c r="CE86" s="4" t="s">
        <v>480</v>
      </c>
      <c r="CF86" s="4" t="s">
        <v>379</v>
      </c>
      <c r="CG86" s="4" t="s">
        <v>380</v>
      </c>
      <c r="CH86" s="4" t="s">
        <v>343</v>
      </c>
      <c r="CI86" s="6">
        <v>91.53</v>
      </c>
      <c r="CJ86" s="4" t="s">
        <v>330</v>
      </c>
      <c r="CK86" s="4">
        <v>5504037369</v>
      </c>
      <c r="CL86" s="4" t="s">
        <v>1039</v>
      </c>
      <c r="CM86" s="4" t="s">
        <v>328</v>
      </c>
      <c r="CN86" s="1"/>
      <c r="CO86" s="4"/>
      <c r="CP86" s="1">
        <v>43453</v>
      </c>
      <c r="CQ86" s="4" t="s">
        <v>1040</v>
      </c>
      <c r="CR86" s="4" t="s">
        <v>480</v>
      </c>
      <c r="CS86" s="1">
        <v>43282</v>
      </c>
      <c r="CT86" s="32">
        <v>6.94</v>
      </c>
      <c r="CU86" s="32">
        <v>0</v>
      </c>
      <c r="CV86" s="4" t="s">
        <v>328</v>
      </c>
      <c r="CW86" s="1">
        <v>42003</v>
      </c>
      <c r="CX86" s="4" t="s">
        <v>482</v>
      </c>
      <c r="CY86" s="4" t="s">
        <v>480</v>
      </c>
      <c r="CZ86" s="4" t="s">
        <v>379</v>
      </c>
      <c r="DA86" s="4" t="s">
        <v>380</v>
      </c>
      <c r="DB86" s="4" t="s">
        <v>343</v>
      </c>
      <c r="DC86" s="6">
        <v>19.940000000000001</v>
      </c>
      <c r="DD86" s="4" t="s">
        <v>330</v>
      </c>
      <c r="DE86" s="4">
        <v>5504097128</v>
      </c>
      <c r="DF86" s="4" t="s">
        <v>1037</v>
      </c>
      <c r="DG86" s="4" t="s">
        <v>328</v>
      </c>
      <c r="DH86" s="1"/>
      <c r="DI86" s="4"/>
      <c r="DJ86" s="1">
        <v>43452</v>
      </c>
      <c r="DK86" s="4" t="s">
        <v>1041</v>
      </c>
      <c r="DL86" s="4" t="s">
        <v>480</v>
      </c>
      <c r="DM86" s="1">
        <v>43647</v>
      </c>
      <c r="DN86" s="32">
        <v>8.5</v>
      </c>
      <c r="DO86" s="32">
        <v>0</v>
      </c>
      <c r="DP86" s="4" t="s">
        <v>328</v>
      </c>
      <c r="DQ86" s="1">
        <v>41893</v>
      </c>
      <c r="DR86" s="4" t="s">
        <v>481</v>
      </c>
      <c r="DS86" s="4" t="s">
        <v>480</v>
      </c>
    </row>
    <row r="87" spans="1:123" ht="15" customHeight="1" x14ac:dyDescent="0.25">
      <c r="A87" s="26">
        <v>84</v>
      </c>
      <c r="B87" s="27" t="s">
        <v>896</v>
      </c>
      <c r="C87" s="27" t="s">
        <v>897</v>
      </c>
      <c r="D87" s="4" t="s">
        <v>379</v>
      </c>
      <c r="E87" s="4" t="s">
        <v>380</v>
      </c>
      <c r="F87" s="4" t="s">
        <v>347</v>
      </c>
      <c r="G87" s="6">
        <v>4.0599999999999996</v>
      </c>
      <c r="H87" s="4" t="s">
        <v>330</v>
      </c>
      <c r="I87" s="4">
        <v>5503248039</v>
      </c>
      <c r="J87" s="4" t="s">
        <v>381</v>
      </c>
      <c r="K87" s="4" t="s">
        <v>328</v>
      </c>
      <c r="L87" s="1"/>
      <c r="M87" s="4"/>
      <c r="N87" s="1">
        <v>43453</v>
      </c>
      <c r="O87" s="4" t="s">
        <v>1034</v>
      </c>
      <c r="P87" s="4" t="s">
        <v>480</v>
      </c>
      <c r="Q87" s="1">
        <v>43647</v>
      </c>
      <c r="R87" s="32">
        <v>0</v>
      </c>
      <c r="S87" s="32">
        <v>1.0389999999999999</v>
      </c>
      <c r="T87" s="4" t="s">
        <v>328</v>
      </c>
      <c r="U87" s="1">
        <v>42886</v>
      </c>
      <c r="V87" s="4" t="s">
        <v>584</v>
      </c>
      <c r="W87" s="4" t="s">
        <v>480</v>
      </c>
      <c r="X87" s="4" t="s">
        <v>379</v>
      </c>
      <c r="Y87" s="4" t="s">
        <v>380</v>
      </c>
      <c r="Z87" s="4" t="s">
        <v>343</v>
      </c>
      <c r="AA87" s="6">
        <v>102.34</v>
      </c>
      <c r="AB87" s="4" t="s">
        <v>330</v>
      </c>
      <c r="AC87" s="4">
        <v>5503249258</v>
      </c>
      <c r="AD87" s="4" t="s">
        <v>1035</v>
      </c>
      <c r="AE87" s="4" t="s">
        <v>328</v>
      </c>
      <c r="AF87" s="1"/>
      <c r="AG87" s="4"/>
      <c r="AH87" s="1">
        <v>43454</v>
      </c>
      <c r="AI87" s="4" t="s">
        <v>682</v>
      </c>
      <c r="AJ87" s="4" t="s">
        <v>480</v>
      </c>
      <c r="AK87" s="1">
        <v>43647</v>
      </c>
      <c r="AL87" s="32">
        <v>3.4</v>
      </c>
      <c r="AM87" s="32">
        <v>4.2000000000000003E-2</v>
      </c>
      <c r="AN87" s="4" t="s">
        <v>328</v>
      </c>
      <c r="AO87" s="1">
        <v>42886</v>
      </c>
      <c r="AP87" s="4" t="s">
        <v>583</v>
      </c>
      <c r="AQ87" s="4" t="s">
        <v>480</v>
      </c>
      <c r="AR87" s="4" t="s">
        <v>379</v>
      </c>
      <c r="AS87" s="4" t="s">
        <v>380</v>
      </c>
      <c r="AT87" s="4" t="s">
        <v>344</v>
      </c>
      <c r="AU87" s="6">
        <v>1561.45</v>
      </c>
      <c r="AV87" s="4" t="s">
        <v>330</v>
      </c>
      <c r="AW87" s="4">
        <v>5503249258</v>
      </c>
      <c r="AX87" s="4" t="s">
        <v>1035</v>
      </c>
      <c r="AY87" s="4" t="s">
        <v>328</v>
      </c>
      <c r="AZ87" s="1"/>
      <c r="BA87" s="4"/>
      <c r="BB87" s="1">
        <v>43454</v>
      </c>
      <c r="BC87" s="4" t="s">
        <v>1036</v>
      </c>
      <c r="BD87" s="4" t="s">
        <v>480</v>
      </c>
      <c r="BE87" s="1">
        <v>43647</v>
      </c>
      <c r="BF87" s="32">
        <v>0</v>
      </c>
      <c r="BG87" s="32">
        <v>0</v>
      </c>
      <c r="BH87" s="4" t="s">
        <v>328</v>
      </c>
      <c r="BI87" s="1"/>
      <c r="BJ87" s="4"/>
      <c r="BK87" s="4" t="s">
        <v>480</v>
      </c>
      <c r="BL87" s="4" t="s">
        <v>379</v>
      </c>
      <c r="BM87" s="4" t="s">
        <v>380</v>
      </c>
      <c r="BN87" s="4" t="s">
        <v>343</v>
      </c>
      <c r="BO87" s="6">
        <v>17.079999999999998</v>
      </c>
      <c r="BP87" s="4" t="s">
        <v>330</v>
      </c>
      <c r="BQ87" s="4">
        <v>5504097128</v>
      </c>
      <c r="BR87" s="4" t="s">
        <v>1037</v>
      </c>
      <c r="BS87" s="4" t="s">
        <v>328</v>
      </c>
      <c r="BT87" s="1"/>
      <c r="BU87" s="4"/>
      <c r="BV87" s="1">
        <v>43452</v>
      </c>
      <c r="BW87" s="4" t="s">
        <v>1038</v>
      </c>
      <c r="BX87" s="4" t="s">
        <v>480</v>
      </c>
      <c r="BY87" s="1">
        <v>43647</v>
      </c>
      <c r="BZ87" s="32">
        <v>5.0999999999999996</v>
      </c>
      <c r="CA87" s="32">
        <v>4.2000000000000003E-2</v>
      </c>
      <c r="CB87" s="4" t="s">
        <v>328</v>
      </c>
      <c r="CC87" s="1">
        <v>42886</v>
      </c>
      <c r="CD87" s="4" t="s">
        <v>583</v>
      </c>
      <c r="CE87" s="4" t="s">
        <v>480</v>
      </c>
      <c r="CF87" s="4" t="s">
        <v>379</v>
      </c>
      <c r="CG87" s="4" t="s">
        <v>380</v>
      </c>
      <c r="CH87" s="4" t="s">
        <v>343</v>
      </c>
      <c r="CI87" s="6">
        <v>91.53</v>
      </c>
      <c r="CJ87" s="4" t="s">
        <v>330</v>
      </c>
      <c r="CK87" s="4">
        <v>5504037369</v>
      </c>
      <c r="CL87" s="4" t="s">
        <v>1039</v>
      </c>
      <c r="CM87" s="4" t="s">
        <v>328</v>
      </c>
      <c r="CN87" s="1"/>
      <c r="CO87" s="4"/>
      <c r="CP87" s="1">
        <v>43453</v>
      </c>
      <c r="CQ87" s="4" t="s">
        <v>1040</v>
      </c>
      <c r="CR87" s="4" t="s">
        <v>480</v>
      </c>
      <c r="CS87" s="1">
        <v>43282</v>
      </c>
      <c r="CT87" s="32">
        <v>6.94</v>
      </c>
      <c r="CU87" s="32">
        <v>0</v>
      </c>
      <c r="CV87" s="4" t="s">
        <v>328</v>
      </c>
      <c r="CW87" s="1">
        <v>42003</v>
      </c>
      <c r="CX87" s="4" t="s">
        <v>482</v>
      </c>
      <c r="CY87" s="4" t="s">
        <v>480</v>
      </c>
      <c r="CZ87" s="4" t="s">
        <v>379</v>
      </c>
      <c r="DA87" s="4" t="s">
        <v>380</v>
      </c>
      <c r="DB87" s="4" t="s">
        <v>343</v>
      </c>
      <c r="DC87" s="6">
        <v>19.940000000000001</v>
      </c>
      <c r="DD87" s="4" t="s">
        <v>330</v>
      </c>
      <c r="DE87" s="4">
        <v>5504097128</v>
      </c>
      <c r="DF87" s="4" t="s">
        <v>1037</v>
      </c>
      <c r="DG87" s="4" t="s">
        <v>328</v>
      </c>
      <c r="DH87" s="1"/>
      <c r="DI87" s="4"/>
      <c r="DJ87" s="1">
        <v>43452</v>
      </c>
      <c r="DK87" s="4" t="s">
        <v>1041</v>
      </c>
      <c r="DL87" s="4" t="s">
        <v>480</v>
      </c>
      <c r="DM87" s="1">
        <v>43647</v>
      </c>
      <c r="DN87" s="32">
        <v>8.5</v>
      </c>
      <c r="DO87" s="32">
        <v>0</v>
      </c>
      <c r="DP87" s="4" t="s">
        <v>328</v>
      </c>
      <c r="DQ87" s="1">
        <v>41893</v>
      </c>
      <c r="DR87" s="4" t="s">
        <v>481</v>
      </c>
      <c r="DS87" s="4" t="s">
        <v>480</v>
      </c>
    </row>
    <row r="88" spans="1:123" ht="15" customHeight="1" x14ac:dyDescent="0.25">
      <c r="A88" s="26">
        <v>85</v>
      </c>
      <c r="B88" s="27" t="s">
        <v>901</v>
      </c>
      <c r="C88" s="27" t="s">
        <v>902</v>
      </c>
      <c r="D88" s="4" t="s">
        <v>379</v>
      </c>
      <c r="E88" s="4" t="s">
        <v>380</v>
      </c>
      <c r="F88" s="4" t="s">
        <v>347</v>
      </c>
      <c r="G88" s="6">
        <v>4.0599999999999996</v>
      </c>
      <c r="H88" s="4" t="s">
        <v>330</v>
      </c>
      <c r="I88" s="4">
        <v>5503248039</v>
      </c>
      <c r="J88" s="4" t="s">
        <v>381</v>
      </c>
      <c r="K88" s="4" t="s">
        <v>328</v>
      </c>
      <c r="L88" s="1"/>
      <c r="M88" s="4"/>
      <c r="N88" s="1">
        <v>43453</v>
      </c>
      <c r="O88" s="4" t="s">
        <v>1034</v>
      </c>
      <c r="P88" s="4" t="s">
        <v>480</v>
      </c>
      <c r="Q88" s="1">
        <v>43647</v>
      </c>
      <c r="R88" s="32">
        <v>0</v>
      </c>
      <c r="S88" s="32">
        <v>1.0389999999999999</v>
      </c>
      <c r="T88" s="4" t="s">
        <v>328</v>
      </c>
      <c r="U88" s="1">
        <v>42886</v>
      </c>
      <c r="V88" s="4" t="s">
        <v>584</v>
      </c>
      <c r="W88" s="4" t="s">
        <v>480</v>
      </c>
      <c r="X88" s="4" t="s">
        <v>379</v>
      </c>
      <c r="Y88" s="4" t="s">
        <v>380</v>
      </c>
      <c r="Z88" s="4" t="s">
        <v>343</v>
      </c>
      <c r="AA88" s="6">
        <v>102.34</v>
      </c>
      <c r="AB88" s="4" t="s">
        <v>330</v>
      </c>
      <c r="AC88" s="4">
        <v>5503249258</v>
      </c>
      <c r="AD88" s="4" t="s">
        <v>1035</v>
      </c>
      <c r="AE88" s="4" t="s">
        <v>328</v>
      </c>
      <c r="AF88" s="1"/>
      <c r="AG88" s="4"/>
      <c r="AH88" s="1">
        <v>43454</v>
      </c>
      <c r="AI88" s="4" t="s">
        <v>682</v>
      </c>
      <c r="AJ88" s="4" t="s">
        <v>480</v>
      </c>
      <c r="AK88" s="1">
        <v>43647</v>
      </c>
      <c r="AL88" s="32">
        <v>2.8</v>
      </c>
      <c r="AM88" s="32">
        <v>2.5999999999999999E-2</v>
      </c>
      <c r="AN88" s="4" t="s">
        <v>328</v>
      </c>
      <c r="AO88" s="1">
        <v>42886</v>
      </c>
      <c r="AP88" s="4" t="s">
        <v>583</v>
      </c>
      <c r="AQ88" s="4" t="s">
        <v>480</v>
      </c>
      <c r="AR88" s="4" t="s">
        <v>379</v>
      </c>
      <c r="AS88" s="4" t="s">
        <v>380</v>
      </c>
      <c r="AT88" s="4" t="s">
        <v>344</v>
      </c>
      <c r="AU88" s="6">
        <v>1561.45</v>
      </c>
      <c r="AV88" s="4" t="s">
        <v>330</v>
      </c>
      <c r="AW88" s="4">
        <v>5503249258</v>
      </c>
      <c r="AX88" s="4" t="s">
        <v>1035</v>
      </c>
      <c r="AY88" s="4" t="s">
        <v>328</v>
      </c>
      <c r="AZ88" s="1"/>
      <c r="BA88" s="4"/>
      <c r="BB88" s="1">
        <v>43454</v>
      </c>
      <c r="BC88" s="4" t="s">
        <v>1036</v>
      </c>
      <c r="BD88" s="4" t="s">
        <v>480</v>
      </c>
      <c r="BE88" s="1">
        <v>43647</v>
      </c>
      <c r="BF88" s="32">
        <v>0</v>
      </c>
      <c r="BG88" s="32">
        <v>0</v>
      </c>
      <c r="BH88" s="4" t="s">
        <v>328</v>
      </c>
      <c r="BI88" s="1"/>
      <c r="BJ88" s="4"/>
      <c r="BK88" s="4" t="s">
        <v>480</v>
      </c>
      <c r="BL88" s="4" t="s">
        <v>379</v>
      </c>
      <c r="BM88" s="4" t="s">
        <v>380</v>
      </c>
      <c r="BN88" s="4" t="s">
        <v>343</v>
      </c>
      <c r="BO88" s="6">
        <v>17.079999999999998</v>
      </c>
      <c r="BP88" s="4" t="s">
        <v>330</v>
      </c>
      <c r="BQ88" s="4">
        <v>5504097128</v>
      </c>
      <c r="BR88" s="4" t="s">
        <v>1037</v>
      </c>
      <c r="BS88" s="4" t="s">
        <v>328</v>
      </c>
      <c r="BT88" s="1"/>
      <c r="BU88" s="4"/>
      <c r="BV88" s="1">
        <v>43452</v>
      </c>
      <c r="BW88" s="4" t="s">
        <v>1038</v>
      </c>
      <c r="BX88" s="4" t="s">
        <v>480</v>
      </c>
      <c r="BY88" s="1">
        <v>43647</v>
      </c>
      <c r="BZ88" s="32">
        <v>3.9</v>
      </c>
      <c r="CA88" s="32">
        <v>2.5999999999999999E-2</v>
      </c>
      <c r="CB88" s="4" t="s">
        <v>328</v>
      </c>
      <c r="CC88" s="1">
        <v>42886</v>
      </c>
      <c r="CD88" s="4" t="s">
        <v>583</v>
      </c>
      <c r="CE88" s="4" t="s">
        <v>480</v>
      </c>
      <c r="CF88" s="4" t="s">
        <v>379</v>
      </c>
      <c r="CG88" s="4" t="s">
        <v>380</v>
      </c>
      <c r="CH88" s="4" t="s">
        <v>343</v>
      </c>
      <c r="CI88" s="6">
        <v>91.53</v>
      </c>
      <c r="CJ88" s="4" t="s">
        <v>330</v>
      </c>
      <c r="CK88" s="4">
        <v>5504037369</v>
      </c>
      <c r="CL88" s="4" t="s">
        <v>1039</v>
      </c>
      <c r="CM88" s="4" t="s">
        <v>328</v>
      </c>
      <c r="CN88" s="1"/>
      <c r="CO88" s="4"/>
      <c r="CP88" s="1">
        <v>43453</v>
      </c>
      <c r="CQ88" s="4" t="s">
        <v>1040</v>
      </c>
      <c r="CR88" s="4" t="s">
        <v>480</v>
      </c>
      <c r="CS88" s="1">
        <v>43282</v>
      </c>
      <c r="CT88" s="32">
        <v>6.94</v>
      </c>
      <c r="CU88" s="32">
        <v>0</v>
      </c>
      <c r="CV88" s="4" t="s">
        <v>328</v>
      </c>
      <c r="CW88" s="1">
        <v>42003</v>
      </c>
      <c r="CX88" s="4" t="s">
        <v>482</v>
      </c>
      <c r="CY88" s="4" t="s">
        <v>480</v>
      </c>
      <c r="CZ88" s="4" t="s">
        <v>379</v>
      </c>
      <c r="DA88" s="4" t="s">
        <v>380</v>
      </c>
      <c r="DB88" s="4" t="s">
        <v>343</v>
      </c>
      <c r="DC88" s="6">
        <v>19.940000000000001</v>
      </c>
      <c r="DD88" s="4" t="s">
        <v>330</v>
      </c>
      <c r="DE88" s="4">
        <v>5504097128</v>
      </c>
      <c r="DF88" s="4" t="s">
        <v>1037</v>
      </c>
      <c r="DG88" s="4" t="s">
        <v>328</v>
      </c>
      <c r="DH88" s="1"/>
      <c r="DI88" s="4"/>
      <c r="DJ88" s="1">
        <v>43452</v>
      </c>
      <c r="DK88" s="4" t="s">
        <v>1041</v>
      </c>
      <c r="DL88" s="4" t="s">
        <v>480</v>
      </c>
      <c r="DM88" s="1">
        <v>43647</v>
      </c>
      <c r="DN88" s="32">
        <v>6.6999999999999993</v>
      </c>
      <c r="DO88" s="32">
        <v>0</v>
      </c>
      <c r="DP88" s="4" t="s">
        <v>328</v>
      </c>
      <c r="DQ88" s="1">
        <v>41893</v>
      </c>
      <c r="DR88" s="4" t="s">
        <v>481</v>
      </c>
      <c r="DS88" s="4" t="s">
        <v>480</v>
      </c>
    </row>
    <row r="89" spans="1:123" ht="15" customHeight="1" x14ac:dyDescent="0.25">
      <c r="A89" s="26">
        <v>86</v>
      </c>
      <c r="B89" s="27" t="s">
        <v>906</v>
      </c>
      <c r="C89" s="27" t="s">
        <v>907</v>
      </c>
      <c r="D89" s="4" t="s">
        <v>379</v>
      </c>
      <c r="E89" s="4" t="s">
        <v>380</v>
      </c>
      <c r="F89" s="4" t="s">
        <v>347</v>
      </c>
      <c r="G89" s="6">
        <v>4.0599999999999996</v>
      </c>
      <c r="H89" s="4" t="s">
        <v>330</v>
      </c>
      <c r="I89" s="4">
        <v>5503248039</v>
      </c>
      <c r="J89" s="4" t="s">
        <v>381</v>
      </c>
      <c r="K89" s="4" t="s">
        <v>328</v>
      </c>
      <c r="L89" s="1"/>
      <c r="M89" s="4"/>
      <c r="N89" s="1">
        <v>43453</v>
      </c>
      <c r="O89" s="4" t="s">
        <v>1034</v>
      </c>
      <c r="P89" s="4" t="s">
        <v>480</v>
      </c>
      <c r="Q89" s="1">
        <v>43647</v>
      </c>
      <c r="R89" s="32">
        <v>0</v>
      </c>
      <c r="S89" s="32">
        <v>1.0389999999999999</v>
      </c>
      <c r="T89" s="4" t="s">
        <v>328</v>
      </c>
      <c r="U89" s="1">
        <v>42886</v>
      </c>
      <c r="V89" s="4" t="s">
        <v>584</v>
      </c>
      <c r="W89" s="4" t="s">
        <v>480</v>
      </c>
      <c r="X89" s="4" t="s">
        <v>379</v>
      </c>
      <c r="Y89" s="4" t="s">
        <v>380</v>
      </c>
      <c r="Z89" s="4" t="s">
        <v>343</v>
      </c>
      <c r="AA89" s="6">
        <v>102.34</v>
      </c>
      <c r="AB89" s="4" t="s">
        <v>330</v>
      </c>
      <c r="AC89" s="4">
        <v>5503249258</v>
      </c>
      <c r="AD89" s="4" t="s">
        <v>1035</v>
      </c>
      <c r="AE89" s="4" t="s">
        <v>328</v>
      </c>
      <c r="AF89" s="1"/>
      <c r="AG89" s="4"/>
      <c r="AH89" s="1">
        <v>43454</v>
      </c>
      <c r="AI89" s="4" t="s">
        <v>682</v>
      </c>
      <c r="AJ89" s="4" t="s">
        <v>480</v>
      </c>
      <c r="AK89" s="1">
        <v>43647</v>
      </c>
      <c r="AL89" s="32">
        <v>2.8</v>
      </c>
      <c r="AM89" s="32">
        <v>2.5999999999999999E-2</v>
      </c>
      <c r="AN89" s="4" t="s">
        <v>328</v>
      </c>
      <c r="AO89" s="1">
        <v>42886</v>
      </c>
      <c r="AP89" s="4" t="s">
        <v>583</v>
      </c>
      <c r="AQ89" s="4" t="s">
        <v>480</v>
      </c>
      <c r="AR89" s="4" t="s">
        <v>379</v>
      </c>
      <c r="AS89" s="4" t="s">
        <v>380</v>
      </c>
      <c r="AT89" s="4" t="s">
        <v>344</v>
      </c>
      <c r="AU89" s="6">
        <v>1561.45</v>
      </c>
      <c r="AV89" s="4" t="s">
        <v>330</v>
      </c>
      <c r="AW89" s="4">
        <v>5503249258</v>
      </c>
      <c r="AX89" s="4" t="s">
        <v>1035</v>
      </c>
      <c r="AY89" s="4" t="s">
        <v>328</v>
      </c>
      <c r="AZ89" s="1"/>
      <c r="BA89" s="4"/>
      <c r="BB89" s="1">
        <v>43454</v>
      </c>
      <c r="BC89" s="4" t="s">
        <v>1036</v>
      </c>
      <c r="BD89" s="4" t="s">
        <v>480</v>
      </c>
      <c r="BE89" s="1">
        <v>43647</v>
      </c>
      <c r="BF89" s="32">
        <v>0</v>
      </c>
      <c r="BG89" s="32">
        <v>0</v>
      </c>
      <c r="BH89" s="4" t="s">
        <v>328</v>
      </c>
      <c r="BI89" s="1"/>
      <c r="BJ89" s="4"/>
      <c r="BK89" s="4" t="s">
        <v>480</v>
      </c>
      <c r="BL89" s="4" t="s">
        <v>379</v>
      </c>
      <c r="BM89" s="4" t="s">
        <v>380</v>
      </c>
      <c r="BN89" s="4" t="s">
        <v>343</v>
      </c>
      <c r="BO89" s="6">
        <v>17.079999999999998</v>
      </c>
      <c r="BP89" s="4" t="s">
        <v>330</v>
      </c>
      <c r="BQ89" s="4">
        <v>5504097128</v>
      </c>
      <c r="BR89" s="4" t="s">
        <v>1037</v>
      </c>
      <c r="BS89" s="4" t="s">
        <v>328</v>
      </c>
      <c r="BT89" s="1"/>
      <c r="BU89" s="4"/>
      <c r="BV89" s="1">
        <v>43452</v>
      </c>
      <c r="BW89" s="4" t="s">
        <v>1038</v>
      </c>
      <c r="BX89" s="4" t="s">
        <v>480</v>
      </c>
      <c r="BY89" s="1">
        <v>43647</v>
      </c>
      <c r="BZ89" s="32">
        <v>3.9</v>
      </c>
      <c r="CA89" s="32">
        <v>2.5999999999999999E-2</v>
      </c>
      <c r="CB89" s="4" t="s">
        <v>328</v>
      </c>
      <c r="CC89" s="1">
        <v>42886</v>
      </c>
      <c r="CD89" s="4" t="s">
        <v>583</v>
      </c>
      <c r="CE89" s="4" t="s">
        <v>480</v>
      </c>
      <c r="CF89" s="4" t="s">
        <v>379</v>
      </c>
      <c r="CG89" s="4" t="s">
        <v>380</v>
      </c>
      <c r="CH89" s="4" t="s">
        <v>343</v>
      </c>
      <c r="CI89" s="6">
        <v>91.53</v>
      </c>
      <c r="CJ89" s="4" t="s">
        <v>330</v>
      </c>
      <c r="CK89" s="4">
        <v>5504037369</v>
      </c>
      <c r="CL89" s="4" t="s">
        <v>1039</v>
      </c>
      <c r="CM89" s="4" t="s">
        <v>328</v>
      </c>
      <c r="CN89" s="1"/>
      <c r="CO89" s="4"/>
      <c r="CP89" s="1">
        <v>43453</v>
      </c>
      <c r="CQ89" s="4" t="s">
        <v>1040</v>
      </c>
      <c r="CR89" s="4" t="s">
        <v>480</v>
      </c>
      <c r="CS89" s="1">
        <v>43282</v>
      </c>
      <c r="CT89" s="32">
        <v>6.94</v>
      </c>
      <c r="CU89" s="32">
        <v>0</v>
      </c>
      <c r="CV89" s="4" t="s">
        <v>328</v>
      </c>
      <c r="CW89" s="1">
        <v>42003</v>
      </c>
      <c r="CX89" s="4" t="s">
        <v>482</v>
      </c>
      <c r="CY89" s="4" t="s">
        <v>480</v>
      </c>
      <c r="CZ89" s="4" t="s">
        <v>379</v>
      </c>
      <c r="DA89" s="4" t="s">
        <v>380</v>
      </c>
      <c r="DB89" s="4" t="s">
        <v>343</v>
      </c>
      <c r="DC89" s="6">
        <v>19.940000000000001</v>
      </c>
      <c r="DD89" s="4" t="s">
        <v>330</v>
      </c>
      <c r="DE89" s="4">
        <v>5504097128</v>
      </c>
      <c r="DF89" s="4" t="s">
        <v>1037</v>
      </c>
      <c r="DG89" s="4" t="s">
        <v>328</v>
      </c>
      <c r="DH89" s="1"/>
      <c r="DI89" s="4"/>
      <c r="DJ89" s="1">
        <v>43452</v>
      </c>
      <c r="DK89" s="4" t="s">
        <v>1041</v>
      </c>
      <c r="DL89" s="4" t="s">
        <v>480</v>
      </c>
      <c r="DM89" s="1">
        <v>43647</v>
      </c>
      <c r="DN89" s="32">
        <v>6.6999999999999993</v>
      </c>
      <c r="DO89" s="32">
        <v>0</v>
      </c>
      <c r="DP89" s="4" t="s">
        <v>328</v>
      </c>
      <c r="DQ89" s="1">
        <v>41893</v>
      </c>
      <c r="DR89" s="4" t="s">
        <v>481</v>
      </c>
      <c r="DS89" s="4" t="s">
        <v>480</v>
      </c>
    </row>
    <row r="90" spans="1:123" ht="15" customHeight="1" x14ac:dyDescent="0.25">
      <c r="A90" s="26">
        <v>87</v>
      </c>
      <c r="B90" s="27" t="s">
        <v>911</v>
      </c>
      <c r="C90" s="27" t="s">
        <v>912</v>
      </c>
      <c r="D90" s="4" t="s">
        <v>379</v>
      </c>
      <c r="E90" s="4" t="s">
        <v>380</v>
      </c>
      <c r="F90" s="4" t="s">
        <v>347</v>
      </c>
      <c r="G90" s="6">
        <v>4.0599999999999996</v>
      </c>
      <c r="H90" s="4" t="s">
        <v>330</v>
      </c>
      <c r="I90" s="4">
        <v>5503248039</v>
      </c>
      <c r="J90" s="4" t="s">
        <v>381</v>
      </c>
      <c r="K90" s="4" t="s">
        <v>328</v>
      </c>
      <c r="L90" s="1"/>
      <c r="M90" s="4"/>
      <c r="N90" s="1">
        <v>43453</v>
      </c>
      <c r="O90" s="4" t="s">
        <v>1034</v>
      </c>
      <c r="P90" s="4" t="s">
        <v>480</v>
      </c>
      <c r="Q90" s="1">
        <v>43647</v>
      </c>
      <c r="R90" s="32">
        <v>0</v>
      </c>
      <c r="S90" s="32">
        <v>1.0389999999999999</v>
      </c>
      <c r="T90" s="4" t="s">
        <v>328</v>
      </c>
      <c r="U90" s="1">
        <v>42886</v>
      </c>
      <c r="V90" s="4" t="s">
        <v>584</v>
      </c>
      <c r="W90" s="4" t="s">
        <v>480</v>
      </c>
      <c r="X90" s="4" t="s">
        <v>379</v>
      </c>
      <c r="Y90" s="4" t="s">
        <v>380</v>
      </c>
      <c r="Z90" s="4" t="s">
        <v>343</v>
      </c>
      <c r="AA90" s="6">
        <v>102.34</v>
      </c>
      <c r="AB90" s="4" t="s">
        <v>330</v>
      </c>
      <c r="AC90" s="4">
        <v>5503249258</v>
      </c>
      <c r="AD90" s="4" t="s">
        <v>1035</v>
      </c>
      <c r="AE90" s="4" t="s">
        <v>328</v>
      </c>
      <c r="AF90" s="1"/>
      <c r="AG90" s="4"/>
      <c r="AH90" s="1">
        <v>43454</v>
      </c>
      <c r="AI90" s="4" t="s">
        <v>682</v>
      </c>
      <c r="AJ90" s="4" t="s">
        <v>480</v>
      </c>
      <c r="AK90" s="1">
        <v>43647</v>
      </c>
      <c r="AL90" s="32">
        <v>3.4</v>
      </c>
      <c r="AM90" s="32">
        <v>4.2000000000000003E-2</v>
      </c>
      <c r="AN90" s="4" t="s">
        <v>328</v>
      </c>
      <c r="AO90" s="1">
        <v>42886</v>
      </c>
      <c r="AP90" s="4" t="s">
        <v>583</v>
      </c>
      <c r="AQ90" s="4" t="s">
        <v>480</v>
      </c>
      <c r="AR90" s="4" t="s">
        <v>379</v>
      </c>
      <c r="AS90" s="4" t="s">
        <v>380</v>
      </c>
      <c r="AT90" s="4" t="s">
        <v>344</v>
      </c>
      <c r="AU90" s="6">
        <v>1561.45</v>
      </c>
      <c r="AV90" s="4" t="s">
        <v>330</v>
      </c>
      <c r="AW90" s="4">
        <v>5503249258</v>
      </c>
      <c r="AX90" s="4" t="s">
        <v>1035</v>
      </c>
      <c r="AY90" s="4" t="s">
        <v>328</v>
      </c>
      <c r="AZ90" s="1"/>
      <c r="BA90" s="4"/>
      <c r="BB90" s="1">
        <v>43454</v>
      </c>
      <c r="BC90" s="4" t="s">
        <v>1036</v>
      </c>
      <c r="BD90" s="4" t="s">
        <v>480</v>
      </c>
      <c r="BE90" s="1">
        <v>43647</v>
      </c>
      <c r="BF90" s="32">
        <v>0</v>
      </c>
      <c r="BG90" s="32">
        <v>0</v>
      </c>
      <c r="BH90" s="4" t="s">
        <v>328</v>
      </c>
      <c r="BI90" s="1"/>
      <c r="BJ90" s="4"/>
      <c r="BK90" s="4" t="s">
        <v>480</v>
      </c>
      <c r="BL90" s="4" t="s">
        <v>379</v>
      </c>
      <c r="BM90" s="4" t="s">
        <v>380</v>
      </c>
      <c r="BN90" s="4" t="s">
        <v>343</v>
      </c>
      <c r="BO90" s="6">
        <v>17.079999999999998</v>
      </c>
      <c r="BP90" s="4" t="s">
        <v>330</v>
      </c>
      <c r="BQ90" s="4">
        <v>5504097128</v>
      </c>
      <c r="BR90" s="4" t="s">
        <v>1037</v>
      </c>
      <c r="BS90" s="4" t="s">
        <v>328</v>
      </c>
      <c r="BT90" s="1"/>
      <c r="BU90" s="4"/>
      <c r="BV90" s="1">
        <v>43452</v>
      </c>
      <c r="BW90" s="4" t="s">
        <v>1038</v>
      </c>
      <c r="BX90" s="4" t="s">
        <v>480</v>
      </c>
      <c r="BY90" s="1">
        <v>43647</v>
      </c>
      <c r="BZ90" s="32">
        <v>5.0999999999999996</v>
      </c>
      <c r="CA90" s="32">
        <v>4.2000000000000003E-2</v>
      </c>
      <c r="CB90" s="4" t="s">
        <v>328</v>
      </c>
      <c r="CC90" s="1">
        <v>42886</v>
      </c>
      <c r="CD90" s="4" t="s">
        <v>583</v>
      </c>
      <c r="CE90" s="4" t="s">
        <v>480</v>
      </c>
      <c r="CF90" s="4" t="s">
        <v>379</v>
      </c>
      <c r="CG90" s="4" t="s">
        <v>380</v>
      </c>
      <c r="CH90" s="4" t="s">
        <v>343</v>
      </c>
      <c r="CI90" s="6">
        <v>91.53</v>
      </c>
      <c r="CJ90" s="4" t="s">
        <v>330</v>
      </c>
      <c r="CK90" s="4">
        <v>5504037369</v>
      </c>
      <c r="CL90" s="4" t="s">
        <v>1039</v>
      </c>
      <c r="CM90" s="4" t="s">
        <v>328</v>
      </c>
      <c r="CN90" s="1"/>
      <c r="CO90" s="4"/>
      <c r="CP90" s="1">
        <v>43453</v>
      </c>
      <c r="CQ90" s="4" t="s">
        <v>1040</v>
      </c>
      <c r="CR90" s="4" t="s">
        <v>480</v>
      </c>
      <c r="CS90" s="1">
        <v>43282</v>
      </c>
      <c r="CT90" s="32">
        <v>6.94</v>
      </c>
      <c r="CU90" s="32">
        <v>0</v>
      </c>
      <c r="CV90" s="4" t="s">
        <v>328</v>
      </c>
      <c r="CW90" s="1">
        <v>42003</v>
      </c>
      <c r="CX90" s="4" t="s">
        <v>482</v>
      </c>
      <c r="CY90" s="4" t="s">
        <v>480</v>
      </c>
      <c r="CZ90" s="4" t="s">
        <v>379</v>
      </c>
      <c r="DA90" s="4" t="s">
        <v>380</v>
      </c>
      <c r="DB90" s="4" t="s">
        <v>343</v>
      </c>
      <c r="DC90" s="6">
        <v>19.940000000000001</v>
      </c>
      <c r="DD90" s="4" t="s">
        <v>330</v>
      </c>
      <c r="DE90" s="4">
        <v>5504097128</v>
      </c>
      <c r="DF90" s="4" t="s">
        <v>1037</v>
      </c>
      <c r="DG90" s="4" t="s">
        <v>328</v>
      </c>
      <c r="DH90" s="1"/>
      <c r="DI90" s="4"/>
      <c r="DJ90" s="1">
        <v>43452</v>
      </c>
      <c r="DK90" s="4" t="s">
        <v>1041</v>
      </c>
      <c r="DL90" s="4" t="s">
        <v>480</v>
      </c>
      <c r="DM90" s="1">
        <v>43647</v>
      </c>
      <c r="DN90" s="32">
        <v>8.5</v>
      </c>
      <c r="DO90" s="32">
        <v>0</v>
      </c>
      <c r="DP90" s="4" t="s">
        <v>328</v>
      </c>
      <c r="DQ90" s="1">
        <v>41893</v>
      </c>
      <c r="DR90" s="4" t="s">
        <v>481</v>
      </c>
      <c r="DS90" s="4" t="s">
        <v>480</v>
      </c>
    </row>
    <row r="91" spans="1:123" ht="15" customHeight="1" x14ac:dyDescent="0.25">
      <c r="A91" s="26">
        <v>88</v>
      </c>
      <c r="B91" s="27" t="s">
        <v>916</v>
      </c>
      <c r="C91" s="27" t="s">
        <v>917</v>
      </c>
      <c r="D91" s="4" t="s">
        <v>379</v>
      </c>
      <c r="E91" s="4" t="s">
        <v>380</v>
      </c>
      <c r="F91" s="4" t="s">
        <v>347</v>
      </c>
      <c r="G91" s="6">
        <v>4.0599999999999996</v>
      </c>
      <c r="H91" s="4" t="s">
        <v>330</v>
      </c>
      <c r="I91" s="4">
        <v>5503248039</v>
      </c>
      <c r="J91" s="4" t="s">
        <v>381</v>
      </c>
      <c r="K91" s="4" t="s">
        <v>328</v>
      </c>
      <c r="L91" s="1"/>
      <c r="M91" s="4"/>
      <c r="N91" s="1">
        <v>43453</v>
      </c>
      <c r="O91" s="4" t="s">
        <v>1034</v>
      </c>
      <c r="P91" s="4" t="s">
        <v>480</v>
      </c>
      <c r="Q91" s="1">
        <v>43647</v>
      </c>
      <c r="R91" s="32">
        <v>0</v>
      </c>
      <c r="S91" s="32">
        <v>1.0389999999999999</v>
      </c>
      <c r="T91" s="4" t="s">
        <v>328</v>
      </c>
      <c r="U91" s="1">
        <v>42886</v>
      </c>
      <c r="V91" s="4" t="s">
        <v>584</v>
      </c>
      <c r="W91" s="4" t="s">
        <v>480</v>
      </c>
      <c r="X91" s="4" t="s">
        <v>379</v>
      </c>
      <c r="Y91" s="4" t="s">
        <v>380</v>
      </c>
      <c r="Z91" s="4" t="s">
        <v>343</v>
      </c>
      <c r="AA91" s="6">
        <v>102.34</v>
      </c>
      <c r="AB91" s="4" t="s">
        <v>330</v>
      </c>
      <c r="AC91" s="4">
        <v>5503249258</v>
      </c>
      <c r="AD91" s="4" t="s">
        <v>1035</v>
      </c>
      <c r="AE91" s="4" t="s">
        <v>328</v>
      </c>
      <c r="AF91" s="1"/>
      <c r="AG91" s="4"/>
      <c r="AH91" s="1">
        <v>43454</v>
      </c>
      <c r="AI91" s="4" t="s">
        <v>682</v>
      </c>
      <c r="AJ91" s="4" t="s">
        <v>480</v>
      </c>
      <c r="AK91" s="1">
        <v>43647</v>
      </c>
      <c r="AL91" s="32">
        <v>1.7</v>
      </c>
      <c r="AM91" s="32">
        <v>0.03</v>
      </c>
      <c r="AN91" s="4" t="s">
        <v>328</v>
      </c>
      <c r="AO91" s="1">
        <v>42886</v>
      </c>
      <c r="AP91" s="4" t="s">
        <v>583</v>
      </c>
      <c r="AQ91" s="4" t="s">
        <v>480</v>
      </c>
      <c r="AR91" s="4" t="s">
        <v>379</v>
      </c>
      <c r="AS91" s="4" t="s">
        <v>380</v>
      </c>
      <c r="AT91" s="4" t="s">
        <v>344</v>
      </c>
      <c r="AU91" s="6">
        <v>1561.45</v>
      </c>
      <c r="AV91" s="4" t="s">
        <v>330</v>
      </c>
      <c r="AW91" s="4">
        <v>5503249258</v>
      </c>
      <c r="AX91" s="4" t="s">
        <v>1035</v>
      </c>
      <c r="AY91" s="4" t="s">
        <v>328</v>
      </c>
      <c r="AZ91" s="1"/>
      <c r="BA91" s="4"/>
      <c r="BB91" s="1">
        <v>43454</v>
      </c>
      <c r="BC91" s="4" t="s">
        <v>1036</v>
      </c>
      <c r="BD91" s="4" t="s">
        <v>480</v>
      </c>
      <c r="BE91" s="1">
        <v>43647</v>
      </c>
      <c r="BF91" s="32">
        <v>0</v>
      </c>
      <c r="BG91" s="32">
        <v>0</v>
      </c>
      <c r="BH91" s="4" t="s">
        <v>328</v>
      </c>
      <c r="BI91" s="1"/>
      <c r="BJ91" s="4"/>
      <c r="BK91" s="4" t="s">
        <v>480</v>
      </c>
      <c r="BL91" s="4" t="s">
        <v>379</v>
      </c>
      <c r="BM91" s="4" t="s">
        <v>380</v>
      </c>
      <c r="BN91" s="4" t="s">
        <v>343</v>
      </c>
      <c r="BO91" s="6">
        <v>17.079999999999998</v>
      </c>
      <c r="BP91" s="4" t="s">
        <v>330</v>
      </c>
      <c r="BQ91" s="4">
        <v>5504097128</v>
      </c>
      <c r="BR91" s="4" t="s">
        <v>1037</v>
      </c>
      <c r="BS91" s="4" t="s">
        <v>328</v>
      </c>
      <c r="BT91" s="1"/>
      <c r="BU91" s="4"/>
      <c r="BV91" s="1">
        <v>43452</v>
      </c>
      <c r="BW91" s="4" t="s">
        <v>1038</v>
      </c>
      <c r="BX91" s="4" t="s">
        <v>480</v>
      </c>
      <c r="BY91" s="1">
        <v>43647</v>
      </c>
      <c r="BZ91" s="32">
        <v>3</v>
      </c>
      <c r="CA91" s="32">
        <v>0.03</v>
      </c>
      <c r="CB91" s="4" t="s">
        <v>328</v>
      </c>
      <c r="CC91" s="1">
        <v>42886</v>
      </c>
      <c r="CD91" s="4" t="s">
        <v>583</v>
      </c>
      <c r="CE91" s="4" t="s">
        <v>480</v>
      </c>
      <c r="CF91" s="4" t="s">
        <v>379</v>
      </c>
      <c r="CG91" s="4" t="s">
        <v>380</v>
      </c>
      <c r="CH91" s="4" t="s">
        <v>343</v>
      </c>
      <c r="CI91" s="6">
        <v>91.53</v>
      </c>
      <c r="CJ91" s="4" t="s">
        <v>330</v>
      </c>
      <c r="CK91" s="4">
        <v>5504037369</v>
      </c>
      <c r="CL91" s="4" t="s">
        <v>1039</v>
      </c>
      <c r="CM91" s="4" t="s">
        <v>328</v>
      </c>
      <c r="CN91" s="1"/>
      <c r="CO91" s="4"/>
      <c r="CP91" s="1">
        <v>43453</v>
      </c>
      <c r="CQ91" s="4" t="s">
        <v>1040</v>
      </c>
      <c r="CR91" s="4" t="s">
        <v>480</v>
      </c>
      <c r="CS91" s="1">
        <v>43282</v>
      </c>
      <c r="CT91" s="32">
        <v>6.94</v>
      </c>
      <c r="CU91" s="32">
        <v>0</v>
      </c>
      <c r="CV91" s="4" t="s">
        <v>328</v>
      </c>
      <c r="CW91" s="1">
        <v>42003</v>
      </c>
      <c r="CX91" s="4" t="s">
        <v>482</v>
      </c>
      <c r="CY91" s="4" t="s">
        <v>480</v>
      </c>
      <c r="CZ91" s="4" t="s">
        <v>379</v>
      </c>
      <c r="DA91" s="4" t="s">
        <v>380</v>
      </c>
      <c r="DB91" s="4" t="s">
        <v>343</v>
      </c>
      <c r="DC91" s="6">
        <v>19.940000000000001</v>
      </c>
      <c r="DD91" s="4" t="s">
        <v>330</v>
      </c>
      <c r="DE91" s="4">
        <v>5504097128</v>
      </c>
      <c r="DF91" s="4" t="s">
        <v>1037</v>
      </c>
      <c r="DG91" s="4" t="s">
        <v>328</v>
      </c>
      <c r="DH91" s="1"/>
      <c r="DI91" s="4"/>
      <c r="DJ91" s="1">
        <v>43452</v>
      </c>
      <c r="DK91" s="4" t="s">
        <v>1041</v>
      </c>
      <c r="DL91" s="4" t="s">
        <v>480</v>
      </c>
      <c r="DM91" s="1">
        <v>43647</v>
      </c>
      <c r="DN91" s="32">
        <v>4.7</v>
      </c>
      <c r="DO91" s="32">
        <v>0</v>
      </c>
      <c r="DP91" s="4" t="s">
        <v>328</v>
      </c>
      <c r="DQ91" s="1">
        <v>41893</v>
      </c>
      <c r="DR91" s="4" t="s">
        <v>481</v>
      </c>
      <c r="DS91" s="4" t="s">
        <v>480</v>
      </c>
    </row>
    <row r="92" spans="1:123" ht="15" customHeight="1" x14ac:dyDescent="0.25">
      <c r="A92" s="26">
        <v>89</v>
      </c>
      <c r="B92" s="27" t="s">
        <v>921</v>
      </c>
      <c r="C92" s="27" t="s">
        <v>922</v>
      </c>
      <c r="D92" s="4" t="s">
        <v>379</v>
      </c>
      <c r="E92" s="4" t="s">
        <v>380</v>
      </c>
      <c r="F92" s="4" t="s">
        <v>347</v>
      </c>
      <c r="G92" s="6">
        <v>4.0599999999999996</v>
      </c>
      <c r="H92" s="4" t="s">
        <v>330</v>
      </c>
      <c r="I92" s="4">
        <v>5503248039</v>
      </c>
      <c r="J92" s="4" t="s">
        <v>381</v>
      </c>
      <c r="K92" s="4" t="s">
        <v>328</v>
      </c>
      <c r="L92" s="1"/>
      <c r="M92" s="4"/>
      <c r="N92" s="1">
        <v>43453</v>
      </c>
      <c r="O92" s="4" t="s">
        <v>1034</v>
      </c>
      <c r="P92" s="4" t="s">
        <v>480</v>
      </c>
      <c r="Q92" s="1">
        <v>43647</v>
      </c>
      <c r="R92" s="32">
        <v>0</v>
      </c>
      <c r="S92" s="32">
        <v>1.0389999999999999</v>
      </c>
      <c r="T92" s="4" t="s">
        <v>328</v>
      </c>
      <c r="U92" s="1">
        <v>42886</v>
      </c>
      <c r="V92" s="4" t="s">
        <v>584</v>
      </c>
      <c r="W92" s="4" t="s">
        <v>480</v>
      </c>
      <c r="X92" s="4" t="s">
        <v>379</v>
      </c>
      <c r="Y92" s="4" t="s">
        <v>380</v>
      </c>
      <c r="Z92" s="4" t="s">
        <v>343</v>
      </c>
      <c r="AA92" s="6">
        <v>102.34</v>
      </c>
      <c r="AB92" s="4" t="s">
        <v>330</v>
      </c>
      <c r="AC92" s="4">
        <v>5503249258</v>
      </c>
      <c r="AD92" s="4" t="s">
        <v>1035</v>
      </c>
      <c r="AE92" s="4" t="s">
        <v>328</v>
      </c>
      <c r="AF92" s="1"/>
      <c r="AG92" s="4"/>
      <c r="AH92" s="1">
        <v>43454</v>
      </c>
      <c r="AI92" s="4" t="s">
        <v>682</v>
      </c>
      <c r="AJ92" s="4" t="s">
        <v>480</v>
      </c>
      <c r="AK92" s="1">
        <v>43647</v>
      </c>
      <c r="AL92" s="32">
        <v>3.4</v>
      </c>
      <c r="AM92" s="32">
        <v>4.2000000000000003E-2</v>
      </c>
      <c r="AN92" s="4" t="s">
        <v>328</v>
      </c>
      <c r="AO92" s="1">
        <v>42886</v>
      </c>
      <c r="AP92" s="4" t="s">
        <v>583</v>
      </c>
      <c r="AQ92" s="4" t="s">
        <v>480</v>
      </c>
      <c r="AR92" s="4" t="s">
        <v>379</v>
      </c>
      <c r="AS92" s="4" t="s">
        <v>380</v>
      </c>
      <c r="AT92" s="4" t="s">
        <v>344</v>
      </c>
      <c r="AU92" s="6">
        <v>1561.45</v>
      </c>
      <c r="AV92" s="4" t="s">
        <v>330</v>
      </c>
      <c r="AW92" s="4">
        <v>5503249258</v>
      </c>
      <c r="AX92" s="4" t="s">
        <v>1035</v>
      </c>
      <c r="AY92" s="4" t="s">
        <v>328</v>
      </c>
      <c r="AZ92" s="1"/>
      <c r="BA92" s="4"/>
      <c r="BB92" s="1">
        <v>43454</v>
      </c>
      <c r="BC92" s="4" t="s">
        <v>1036</v>
      </c>
      <c r="BD92" s="4" t="s">
        <v>480</v>
      </c>
      <c r="BE92" s="1">
        <v>43647</v>
      </c>
      <c r="BF92" s="32">
        <v>0</v>
      </c>
      <c r="BG92" s="32">
        <v>0</v>
      </c>
      <c r="BH92" s="4" t="s">
        <v>328</v>
      </c>
      <c r="BI92" s="1"/>
      <c r="BJ92" s="4"/>
      <c r="BK92" s="4" t="s">
        <v>480</v>
      </c>
      <c r="BL92" s="4" t="s">
        <v>379</v>
      </c>
      <c r="BM92" s="4" t="s">
        <v>380</v>
      </c>
      <c r="BN92" s="4" t="s">
        <v>343</v>
      </c>
      <c r="BO92" s="6">
        <v>17.079999999999998</v>
      </c>
      <c r="BP92" s="4" t="s">
        <v>330</v>
      </c>
      <c r="BQ92" s="4">
        <v>5504097128</v>
      </c>
      <c r="BR92" s="4" t="s">
        <v>1037</v>
      </c>
      <c r="BS92" s="4" t="s">
        <v>328</v>
      </c>
      <c r="BT92" s="1"/>
      <c r="BU92" s="4"/>
      <c r="BV92" s="1">
        <v>43452</v>
      </c>
      <c r="BW92" s="4" t="s">
        <v>1038</v>
      </c>
      <c r="BX92" s="4" t="s">
        <v>480</v>
      </c>
      <c r="BY92" s="1">
        <v>43647</v>
      </c>
      <c r="BZ92" s="32">
        <v>5.0999999999999996</v>
      </c>
      <c r="CA92" s="32">
        <v>4.2000000000000003E-2</v>
      </c>
      <c r="CB92" s="4" t="s">
        <v>328</v>
      </c>
      <c r="CC92" s="1">
        <v>42886</v>
      </c>
      <c r="CD92" s="4" t="s">
        <v>583</v>
      </c>
      <c r="CE92" s="4" t="s">
        <v>480</v>
      </c>
      <c r="CF92" s="4" t="s">
        <v>379</v>
      </c>
      <c r="CG92" s="4" t="s">
        <v>380</v>
      </c>
      <c r="CH92" s="4" t="s">
        <v>343</v>
      </c>
      <c r="CI92" s="6">
        <v>91.53</v>
      </c>
      <c r="CJ92" s="4" t="s">
        <v>330</v>
      </c>
      <c r="CK92" s="4">
        <v>5504037369</v>
      </c>
      <c r="CL92" s="4" t="s">
        <v>1039</v>
      </c>
      <c r="CM92" s="4" t="s">
        <v>328</v>
      </c>
      <c r="CN92" s="1"/>
      <c r="CO92" s="4"/>
      <c r="CP92" s="1">
        <v>43453</v>
      </c>
      <c r="CQ92" s="4" t="s">
        <v>1040</v>
      </c>
      <c r="CR92" s="4" t="s">
        <v>480</v>
      </c>
      <c r="CS92" s="1">
        <v>43282</v>
      </c>
      <c r="CT92" s="32">
        <v>6.94</v>
      </c>
      <c r="CU92" s="32">
        <v>0</v>
      </c>
      <c r="CV92" s="4" t="s">
        <v>328</v>
      </c>
      <c r="CW92" s="1">
        <v>42003</v>
      </c>
      <c r="CX92" s="4" t="s">
        <v>482</v>
      </c>
      <c r="CY92" s="4" t="s">
        <v>480</v>
      </c>
      <c r="CZ92" s="4" t="s">
        <v>379</v>
      </c>
      <c r="DA92" s="4" t="s">
        <v>380</v>
      </c>
      <c r="DB92" s="4" t="s">
        <v>343</v>
      </c>
      <c r="DC92" s="6">
        <v>19.940000000000001</v>
      </c>
      <c r="DD92" s="4" t="s">
        <v>330</v>
      </c>
      <c r="DE92" s="4">
        <v>5504097128</v>
      </c>
      <c r="DF92" s="4" t="s">
        <v>1037</v>
      </c>
      <c r="DG92" s="4" t="s">
        <v>328</v>
      </c>
      <c r="DH92" s="1"/>
      <c r="DI92" s="4"/>
      <c r="DJ92" s="1">
        <v>43452</v>
      </c>
      <c r="DK92" s="4" t="s">
        <v>1041</v>
      </c>
      <c r="DL92" s="4" t="s">
        <v>480</v>
      </c>
      <c r="DM92" s="1">
        <v>43647</v>
      </c>
      <c r="DN92" s="32">
        <v>8.5</v>
      </c>
      <c r="DO92" s="32">
        <v>0</v>
      </c>
      <c r="DP92" s="4" t="s">
        <v>328</v>
      </c>
      <c r="DQ92" s="1">
        <v>41893</v>
      </c>
      <c r="DR92" s="4" t="s">
        <v>481</v>
      </c>
      <c r="DS92" s="4" t="s">
        <v>480</v>
      </c>
    </row>
    <row r="93" spans="1:123" ht="15" customHeight="1" x14ac:dyDescent="0.25">
      <c r="A93" s="26">
        <v>90</v>
      </c>
      <c r="B93" s="27" t="s">
        <v>923</v>
      </c>
      <c r="C93" s="27" t="s">
        <v>924</v>
      </c>
      <c r="D93" s="4" t="s">
        <v>379</v>
      </c>
      <c r="E93" s="4" t="s">
        <v>380</v>
      </c>
      <c r="F93" s="4" t="s">
        <v>347</v>
      </c>
      <c r="G93" s="6">
        <v>4.0599999999999996</v>
      </c>
      <c r="H93" s="4" t="s">
        <v>330</v>
      </c>
      <c r="I93" s="4">
        <v>5503248039</v>
      </c>
      <c r="J93" s="4" t="s">
        <v>381</v>
      </c>
      <c r="K93" s="4" t="s">
        <v>328</v>
      </c>
      <c r="L93" s="1"/>
      <c r="M93" s="4"/>
      <c r="N93" s="1">
        <v>43453</v>
      </c>
      <c r="O93" s="4" t="s">
        <v>1034</v>
      </c>
      <c r="P93" s="4" t="s">
        <v>480</v>
      </c>
      <c r="Q93" s="1">
        <v>43647</v>
      </c>
      <c r="R93" s="32">
        <v>0</v>
      </c>
      <c r="S93" s="32">
        <v>1.0389999999999999</v>
      </c>
      <c r="T93" s="4" t="s">
        <v>328</v>
      </c>
      <c r="U93" s="1">
        <v>42886</v>
      </c>
      <c r="V93" s="4" t="s">
        <v>584</v>
      </c>
      <c r="W93" s="4" t="s">
        <v>480</v>
      </c>
      <c r="X93" s="4" t="s">
        <v>379</v>
      </c>
      <c r="Y93" s="4" t="s">
        <v>380</v>
      </c>
      <c r="Z93" s="4" t="s">
        <v>343</v>
      </c>
      <c r="AA93" s="6">
        <v>102.34</v>
      </c>
      <c r="AB93" s="4" t="s">
        <v>330</v>
      </c>
      <c r="AC93" s="4">
        <v>5503249258</v>
      </c>
      <c r="AD93" s="4" t="s">
        <v>1035</v>
      </c>
      <c r="AE93" s="4" t="s">
        <v>328</v>
      </c>
      <c r="AF93" s="1"/>
      <c r="AG93" s="4"/>
      <c r="AH93" s="1">
        <v>43454</v>
      </c>
      <c r="AI93" s="4" t="s">
        <v>682</v>
      </c>
      <c r="AJ93" s="4" t="s">
        <v>480</v>
      </c>
      <c r="AK93" s="1">
        <v>43647</v>
      </c>
      <c r="AL93" s="32">
        <v>1.7</v>
      </c>
      <c r="AM93" s="32">
        <v>3.5000000000000003E-2</v>
      </c>
      <c r="AN93" s="4" t="s">
        <v>328</v>
      </c>
      <c r="AO93" s="1">
        <v>42886</v>
      </c>
      <c r="AP93" s="4" t="s">
        <v>583</v>
      </c>
      <c r="AQ93" s="4" t="s">
        <v>480</v>
      </c>
      <c r="AR93" s="4" t="s">
        <v>379</v>
      </c>
      <c r="AS93" s="4" t="s">
        <v>380</v>
      </c>
      <c r="AT93" s="4" t="s">
        <v>344</v>
      </c>
      <c r="AU93" s="6">
        <v>1561.45</v>
      </c>
      <c r="AV93" s="4" t="s">
        <v>330</v>
      </c>
      <c r="AW93" s="4">
        <v>5503249258</v>
      </c>
      <c r="AX93" s="4" t="s">
        <v>1035</v>
      </c>
      <c r="AY93" s="4" t="s">
        <v>328</v>
      </c>
      <c r="AZ93" s="1"/>
      <c r="BA93" s="4"/>
      <c r="BB93" s="1">
        <v>43454</v>
      </c>
      <c r="BC93" s="4" t="s">
        <v>1036</v>
      </c>
      <c r="BD93" s="4" t="s">
        <v>480</v>
      </c>
      <c r="BE93" s="1">
        <v>43647</v>
      </c>
      <c r="BF93" s="32">
        <v>0</v>
      </c>
      <c r="BG93" s="32">
        <v>0</v>
      </c>
      <c r="BH93" s="4" t="s">
        <v>328</v>
      </c>
      <c r="BI93" s="1"/>
      <c r="BJ93" s="4"/>
      <c r="BK93" s="4" t="s">
        <v>480</v>
      </c>
      <c r="BL93" s="4" t="s">
        <v>379</v>
      </c>
      <c r="BM93" s="4" t="s">
        <v>380</v>
      </c>
      <c r="BN93" s="4" t="s">
        <v>343</v>
      </c>
      <c r="BO93" s="6">
        <v>17.079999999999998</v>
      </c>
      <c r="BP93" s="4" t="s">
        <v>330</v>
      </c>
      <c r="BQ93" s="4">
        <v>5504097128</v>
      </c>
      <c r="BR93" s="4" t="s">
        <v>1037</v>
      </c>
      <c r="BS93" s="4" t="s">
        <v>328</v>
      </c>
      <c r="BT93" s="1"/>
      <c r="BU93" s="4"/>
      <c r="BV93" s="1">
        <v>43452</v>
      </c>
      <c r="BW93" s="4" t="s">
        <v>1038</v>
      </c>
      <c r="BX93" s="4" t="s">
        <v>480</v>
      </c>
      <c r="BY93" s="1">
        <v>43647</v>
      </c>
      <c r="BZ93" s="32">
        <v>2.2000000000000002</v>
      </c>
      <c r="CA93" s="32">
        <v>3.5000000000000003E-2</v>
      </c>
      <c r="CB93" s="4" t="s">
        <v>328</v>
      </c>
      <c r="CC93" s="1">
        <v>42886</v>
      </c>
      <c r="CD93" s="4" t="s">
        <v>583</v>
      </c>
      <c r="CE93" s="4" t="s">
        <v>480</v>
      </c>
      <c r="CF93" s="4" t="s">
        <v>379</v>
      </c>
      <c r="CG93" s="4" t="s">
        <v>380</v>
      </c>
      <c r="CH93" s="4" t="s">
        <v>343</v>
      </c>
      <c r="CI93" s="6">
        <v>91.53</v>
      </c>
      <c r="CJ93" s="4" t="s">
        <v>330</v>
      </c>
      <c r="CK93" s="4">
        <v>5504037369</v>
      </c>
      <c r="CL93" s="4" t="s">
        <v>1039</v>
      </c>
      <c r="CM93" s="4" t="s">
        <v>328</v>
      </c>
      <c r="CN93" s="1"/>
      <c r="CO93" s="4"/>
      <c r="CP93" s="1">
        <v>43453</v>
      </c>
      <c r="CQ93" s="4" t="s">
        <v>1040</v>
      </c>
      <c r="CR93" s="4" t="s">
        <v>480</v>
      </c>
      <c r="CS93" s="1">
        <v>43282</v>
      </c>
      <c r="CT93" s="32">
        <v>6.94</v>
      </c>
      <c r="CU93" s="32">
        <v>0</v>
      </c>
      <c r="CV93" s="4" t="s">
        <v>328</v>
      </c>
      <c r="CW93" s="1">
        <v>42003</v>
      </c>
      <c r="CX93" s="4" t="s">
        <v>482</v>
      </c>
      <c r="CY93" s="4" t="s">
        <v>480</v>
      </c>
      <c r="CZ93" s="4" t="s">
        <v>379</v>
      </c>
      <c r="DA93" s="4" t="s">
        <v>380</v>
      </c>
      <c r="DB93" s="4" t="s">
        <v>343</v>
      </c>
      <c r="DC93" s="6">
        <v>19.940000000000001</v>
      </c>
      <c r="DD93" s="4" t="s">
        <v>330</v>
      </c>
      <c r="DE93" s="4">
        <v>5504097128</v>
      </c>
      <c r="DF93" s="4" t="s">
        <v>1037</v>
      </c>
      <c r="DG93" s="4" t="s">
        <v>328</v>
      </c>
      <c r="DH93" s="1"/>
      <c r="DI93" s="4"/>
      <c r="DJ93" s="1">
        <v>43452</v>
      </c>
      <c r="DK93" s="4" t="s">
        <v>1041</v>
      </c>
      <c r="DL93" s="4" t="s">
        <v>480</v>
      </c>
      <c r="DM93" s="1">
        <v>43647</v>
      </c>
      <c r="DN93" s="32">
        <v>3.9000000000000004</v>
      </c>
      <c r="DO93" s="32">
        <v>0</v>
      </c>
      <c r="DP93" s="4" t="s">
        <v>328</v>
      </c>
      <c r="DQ93" s="1">
        <v>41893</v>
      </c>
      <c r="DR93" s="4" t="s">
        <v>481</v>
      </c>
      <c r="DS93" s="4" t="s">
        <v>480</v>
      </c>
    </row>
    <row r="94" spans="1:123" ht="15" customHeight="1" x14ac:dyDescent="0.25">
      <c r="A94" s="26">
        <v>91</v>
      </c>
      <c r="B94" s="27" t="s">
        <v>928</v>
      </c>
      <c r="C94" s="27" t="s">
        <v>929</v>
      </c>
      <c r="D94" s="4" t="s">
        <v>379</v>
      </c>
      <c r="E94" s="4" t="s">
        <v>380</v>
      </c>
      <c r="F94" s="4" t="s">
        <v>347</v>
      </c>
      <c r="G94" s="6">
        <v>4.0599999999999996</v>
      </c>
      <c r="H94" s="4" t="s">
        <v>330</v>
      </c>
      <c r="I94" s="4">
        <v>5503248039</v>
      </c>
      <c r="J94" s="4" t="s">
        <v>381</v>
      </c>
      <c r="K94" s="4" t="s">
        <v>328</v>
      </c>
      <c r="L94" s="1"/>
      <c r="M94" s="4"/>
      <c r="N94" s="1">
        <v>43453</v>
      </c>
      <c r="O94" s="4" t="s">
        <v>1034</v>
      </c>
      <c r="P94" s="4" t="s">
        <v>480</v>
      </c>
      <c r="Q94" s="1">
        <v>43647</v>
      </c>
      <c r="R94" s="32">
        <v>0</v>
      </c>
      <c r="S94" s="32">
        <v>1.0389999999999999</v>
      </c>
      <c r="T94" s="4" t="s">
        <v>328</v>
      </c>
      <c r="U94" s="1">
        <v>42886</v>
      </c>
      <c r="V94" s="4" t="s">
        <v>584</v>
      </c>
      <c r="W94" s="4" t="s">
        <v>480</v>
      </c>
      <c r="X94" s="4" t="s">
        <v>379</v>
      </c>
      <c r="Y94" s="4" t="s">
        <v>380</v>
      </c>
      <c r="Z94" s="4" t="s">
        <v>343</v>
      </c>
      <c r="AA94" s="6">
        <v>102.34</v>
      </c>
      <c r="AB94" s="4" t="s">
        <v>330</v>
      </c>
      <c r="AC94" s="4">
        <v>5503249258</v>
      </c>
      <c r="AD94" s="4" t="s">
        <v>1035</v>
      </c>
      <c r="AE94" s="4" t="s">
        <v>328</v>
      </c>
      <c r="AF94" s="1"/>
      <c r="AG94" s="4"/>
      <c r="AH94" s="1">
        <v>43454</v>
      </c>
      <c r="AI94" s="4" t="s">
        <v>682</v>
      </c>
      <c r="AJ94" s="4" t="s">
        <v>480</v>
      </c>
      <c r="AK94" s="1">
        <v>43647</v>
      </c>
      <c r="AL94" s="32">
        <v>1.7</v>
      </c>
      <c r="AM94" s="32">
        <v>3.5000000000000003E-2</v>
      </c>
      <c r="AN94" s="4" t="s">
        <v>328</v>
      </c>
      <c r="AO94" s="1">
        <v>42886</v>
      </c>
      <c r="AP94" s="4" t="s">
        <v>583</v>
      </c>
      <c r="AQ94" s="4" t="s">
        <v>480</v>
      </c>
      <c r="AR94" s="4" t="s">
        <v>379</v>
      </c>
      <c r="AS94" s="4" t="s">
        <v>380</v>
      </c>
      <c r="AT94" s="4" t="s">
        <v>344</v>
      </c>
      <c r="AU94" s="6">
        <v>1561.45</v>
      </c>
      <c r="AV94" s="4" t="s">
        <v>330</v>
      </c>
      <c r="AW94" s="4">
        <v>5503249258</v>
      </c>
      <c r="AX94" s="4" t="s">
        <v>1035</v>
      </c>
      <c r="AY94" s="4" t="s">
        <v>328</v>
      </c>
      <c r="AZ94" s="1"/>
      <c r="BA94" s="4"/>
      <c r="BB94" s="1">
        <v>43454</v>
      </c>
      <c r="BC94" s="4" t="s">
        <v>1036</v>
      </c>
      <c r="BD94" s="4" t="s">
        <v>480</v>
      </c>
      <c r="BE94" s="1">
        <v>43647</v>
      </c>
      <c r="BF94" s="32">
        <v>0</v>
      </c>
      <c r="BG94" s="32">
        <v>0</v>
      </c>
      <c r="BH94" s="4" t="s">
        <v>328</v>
      </c>
      <c r="BI94" s="1"/>
      <c r="BJ94" s="4"/>
      <c r="BK94" s="4" t="s">
        <v>480</v>
      </c>
      <c r="BL94" s="4" t="s">
        <v>379</v>
      </c>
      <c r="BM94" s="4" t="s">
        <v>380</v>
      </c>
      <c r="BN94" s="4" t="s">
        <v>343</v>
      </c>
      <c r="BO94" s="6">
        <v>17.079999999999998</v>
      </c>
      <c r="BP94" s="4" t="s">
        <v>330</v>
      </c>
      <c r="BQ94" s="4">
        <v>5504097128</v>
      </c>
      <c r="BR94" s="4" t="s">
        <v>1037</v>
      </c>
      <c r="BS94" s="4" t="s">
        <v>328</v>
      </c>
      <c r="BT94" s="1"/>
      <c r="BU94" s="4"/>
      <c r="BV94" s="1">
        <v>43452</v>
      </c>
      <c r="BW94" s="4" t="s">
        <v>1038</v>
      </c>
      <c r="BX94" s="4" t="s">
        <v>480</v>
      </c>
      <c r="BY94" s="1">
        <v>43647</v>
      </c>
      <c r="BZ94" s="32">
        <v>2.2000000000000002</v>
      </c>
      <c r="CA94" s="32">
        <v>3.5000000000000003E-2</v>
      </c>
      <c r="CB94" s="4" t="s">
        <v>328</v>
      </c>
      <c r="CC94" s="1">
        <v>42886</v>
      </c>
      <c r="CD94" s="4" t="s">
        <v>583</v>
      </c>
      <c r="CE94" s="4" t="s">
        <v>480</v>
      </c>
      <c r="CF94" s="4" t="s">
        <v>379</v>
      </c>
      <c r="CG94" s="4" t="s">
        <v>380</v>
      </c>
      <c r="CH94" s="4" t="s">
        <v>343</v>
      </c>
      <c r="CI94" s="6">
        <v>91.53</v>
      </c>
      <c r="CJ94" s="4" t="s">
        <v>330</v>
      </c>
      <c r="CK94" s="4">
        <v>5504037369</v>
      </c>
      <c r="CL94" s="4" t="s">
        <v>1039</v>
      </c>
      <c r="CM94" s="4" t="s">
        <v>328</v>
      </c>
      <c r="CN94" s="1"/>
      <c r="CO94" s="4"/>
      <c r="CP94" s="1">
        <v>43453</v>
      </c>
      <c r="CQ94" s="4" t="s">
        <v>1040</v>
      </c>
      <c r="CR94" s="4" t="s">
        <v>480</v>
      </c>
      <c r="CS94" s="1">
        <v>43282</v>
      </c>
      <c r="CT94" s="32">
        <v>6.94</v>
      </c>
      <c r="CU94" s="32">
        <v>0</v>
      </c>
      <c r="CV94" s="4" t="s">
        <v>328</v>
      </c>
      <c r="CW94" s="1">
        <v>42003</v>
      </c>
      <c r="CX94" s="4" t="s">
        <v>482</v>
      </c>
      <c r="CY94" s="4" t="s">
        <v>480</v>
      </c>
      <c r="CZ94" s="4" t="s">
        <v>379</v>
      </c>
      <c r="DA94" s="4" t="s">
        <v>380</v>
      </c>
      <c r="DB94" s="4" t="s">
        <v>343</v>
      </c>
      <c r="DC94" s="6">
        <v>19.940000000000001</v>
      </c>
      <c r="DD94" s="4" t="s">
        <v>330</v>
      </c>
      <c r="DE94" s="4">
        <v>5504097128</v>
      </c>
      <c r="DF94" s="4" t="s">
        <v>1037</v>
      </c>
      <c r="DG94" s="4" t="s">
        <v>328</v>
      </c>
      <c r="DH94" s="1"/>
      <c r="DI94" s="4"/>
      <c r="DJ94" s="1">
        <v>43452</v>
      </c>
      <c r="DK94" s="4" t="s">
        <v>1041</v>
      </c>
      <c r="DL94" s="4" t="s">
        <v>480</v>
      </c>
      <c r="DM94" s="1">
        <v>43647</v>
      </c>
      <c r="DN94" s="32">
        <v>3.9000000000000004</v>
      </c>
      <c r="DO94" s="32">
        <v>0</v>
      </c>
      <c r="DP94" s="4" t="s">
        <v>328</v>
      </c>
      <c r="DQ94" s="1">
        <v>41893</v>
      </c>
      <c r="DR94" s="4" t="s">
        <v>481</v>
      </c>
      <c r="DS94" s="4" t="s">
        <v>480</v>
      </c>
    </row>
    <row r="95" spans="1:123" ht="15" customHeight="1" x14ac:dyDescent="0.25">
      <c r="A95" s="26">
        <v>92</v>
      </c>
      <c r="B95" s="27" t="s">
        <v>933</v>
      </c>
      <c r="C95" s="27" t="s">
        <v>934</v>
      </c>
      <c r="D95" s="4" t="s">
        <v>379</v>
      </c>
      <c r="E95" s="4" t="s">
        <v>380</v>
      </c>
      <c r="F95" s="4" t="s">
        <v>347</v>
      </c>
      <c r="G95" s="6">
        <v>4.0599999999999996</v>
      </c>
      <c r="H95" s="4" t="s">
        <v>330</v>
      </c>
      <c r="I95" s="4">
        <v>5503248039</v>
      </c>
      <c r="J95" s="4" t="s">
        <v>381</v>
      </c>
      <c r="K95" s="4" t="s">
        <v>328</v>
      </c>
      <c r="L95" s="1"/>
      <c r="M95" s="4"/>
      <c r="N95" s="1">
        <v>43453</v>
      </c>
      <c r="O95" s="4" t="s">
        <v>1034</v>
      </c>
      <c r="P95" s="4" t="s">
        <v>480</v>
      </c>
      <c r="Q95" s="1">
        <v>43647</v>
      </c>
      <c r="R95" s="32">
        <v>0</v>
      </c>
      <c r="S95" s="32">
        <v>1.0389999999999999</v>
      </c>
      <c r="T95" s="4" t="s">
        <v>328</v>
      </c>
      <c r="U95" s="1">
        <v>42886</v>
      </c>
      <c r="V95" s="4" t="s">
        <v>584</v>
      </c>
      <c r="W95" s="4" t="s">
        <v>480</v>
      </c>
      <c r="X95" s="4" t="s">
        <v>379</v>
      </c>
      <c r="Y95" s="4" t="s">
        <v>380</v>
      </c>
      <c r="Z95" s="4" t="s">
        <v>343</v>
      </c>
      <c r="AA95" s="6">
        <v>102.34</v>
      </c>
      <c r="AB95" s="4" t="s">
        <v>330</v>
      </c>
      <c r="AC95" s="4">
        <v>5503249258</v>
      </c>
      <c r="AD95" s="4" t="s">
        <v>1035</v>
      </c>
      <c r="AE95" s="4" t="s">
        <v>328</v>
      </c>
      <c r="AF95" s="1"/>
      <c r="AG95" s="4"/>
      <c r="AH95" s="1">
        <v>43454</v>
      </c>
      <c r="AI95" s="4" t="s">
        <v>682</v>
      </c>
      <c r="AJ95" s="4" t="s">
        <v>480</v>
      </c>
      <c r="AK95" s="1">
        <v>43647</v>
      </c>
      <c r="AL95" s="32">
        <v>3.4</v>
      </c>
      <c r="AM95" s="32">
        <v>4.2000000000000003E-2</v>
      </c>
      <c r="AN95" s="4" t="s">
        <v>328</v>
      </c>
      <c r="AO95" s="1">
        <v>42886</v>
      </c>
      <c r="AP95" s="4" t="s">
        <v>583</v>
      </c>
      <c r="AQ95" s="4" t="s">
        <v>480</v>
      </c>
      <c r="AR95" s="4" t="s">
        <v>379</v>
      </c>
      <c r="AS95" s="4" t="s">
        <v>380</v>
      </c>
      <c r="AT95" s="4" t="s">
        <v>344</v>
      </c>
      <c r="AU95" s="6">
        <v>1561.45</v>
      </c>
      <c r="AV95" s="4" t="s">
        <v>330</v>
      </c>
      <c r="AW95" s="4">
        <v>5503249258</v>
      </c>
      <c r="AX95" s="4" t="s">
        <v>1035</v>
      </c>
      <c r="AY95" s="4" t="s">
        <v>328</v>
      </c>
      <c r="AZ95" s="1"/>
      <c r="BA95" s="4"/>
      <c r="BB95" s="1">
        <v>43454</v>
      </c>
      <c r="BC95" s="4" t="s">
        <v>1036</v>
      </c>
      <c r="BD95" s="4" t="s">
        <v>480</v>
      </c>
      <c r="BE95" s="1">
        <v>43647</v>
      </c>
      <c r="BF95" s="32">
        <v>0</v>
      </c>
      <c r="BG95" s="32">
        <v>0</v>
      </c>
      <c r="BH95" s="4" t="s">
        <v>328</v>
      </c>
      <c r="BI95" s="1"/>
      <c r="BJ95" s="4"/>
      <c r="BK95" s="4" t="s">
        <v>480</v>
      </c>
      <c r="BL95" s="4" t="s">
        <v>379</v>
      </c>
      <c r="BM95" s="4" t="s">
        <v>380</v>
      </c>
      <c r="BN95" s="4" t="s">
        <v>343</v>
      </c>
      <c r="BO95" s="6">
        <v>17.079999999999998</v>
      </c>
      <c r="BP95" s="4" t="s">
        <v>330</v>
      </c>
      <c r="BQ95" s="4">
        <v>5504097128</v>
      </c>
      <c r="BR95" s="4" t="s">
        <v>1037</v>
      </c>
      <c r="BS95" s="4" t="s">
        <v>328</v>
      </c>
      <c r="BT95" s="1"/>
      <c r="BU95" s="4"/>
      <c r="BV95" s="1">
        <v>43452</v>
      </c>
      <c r="BW95" s="4" t="s">
        <v>1038</v>
      </c>
      <c r="BX95" s="4" t="s">
        <v>480</v>
      </c>
      <c r="BY95" s="1">
        <v>43647</v>
      </c>
      <c r="BZ95" s="32">
        <v>5.0999999999999996</v>
      </c>
      <c r="CA95" s="32">
        <v>4.2000000000000003E-2</v>
      </c>
      <c r="CB95" s="4" t="s">
        <v>328</v>
      </c>
      <c r="CC95" s="1">
        <v>42886</v>
      </c>
      <c r="CD95" s="4" t="s">
        <v>583</v>
      </c>
      <c r="CE95" s="4" t="s">
        <v>480</v>
      </c>
      <c r="CF95" s="4" t="s">
        <v>379</v>
      </c>
      <c r="CG95" s="4" t="s">
        <v>380</v>
      </c>
      <c r="CH95" s="4" t="s">
        <v>343</v>
      </c>
      <c r="CI95" s="6">
        <v>91.53</v>
      </c>
      <c r="CJ95" s="4" t="s">
        <v>330</v>
      </c>
      <c r="CK95" s="4">
        <v>5504037369</v>
      </c>
      <c r="CL95" s="4" t="s">
        <v>1039</v>
      </c>
      <c r="CM95" s="4" t="s">
        <v>328</v>
      </c>
      <c r="CN95" s="1"/>
      <c r="CO95" s="4"/>
      <c r="CP95" s="1">
        <v>43453</v>
      </c>
      <c r="CQ95" s="4" t="s">
        <v>1040</v>
      </c>
      <c r="CR95" s="4" t="s">
        <v>480</v>
      </c>
      <c r="CS95" s="1">
        <v>43282</v>
      </c>
      <c r="CT95" s="32">
        <v>6.94</v>
      </c>
      <c r="CU95" s="32">
        <v>0</v>
      </c>
      <c r="CV95" s="4" t="s">
        <v>328</v>
      </c>
      <c r="CW95" s="1">
        <v>42003</v>
      </c>
      <c r="CX95" s="4" t="s">
        <v>482</v>
      </c>
      <c r="CY95" s="4" t="s">
        <v>480</v>
      </c>
      <c r="CZ95" s="4" t="s">
        <v>379</v>
      </c>
      <c r="DA95" s="4" t="s">
        <v>380</v>
      </c>
      <c r="DB95" s="4" t="s">
        <v>343</v>
      </c>
      <c r="DC95" s="6">
        <v>19.940000000000001</v>
      </c>
      <c r="DD95" s="4" t="s">
        <v>330</v>
      </c>
      <c r="DE95" s="4">
        <v>5504097128</v>
      </c>
      <c r="DF95" s="4" t="s">
        <v>1037</v>
      </c>
      <c r="DG95" s="4" t="s">
        <v>328</v>
      </c>
      <c r="DH95" s="1"/>
      <c r="DI95" s="4"/>
      <c r="DJ95" s="1">
        <v>43452</v>
      </c>
      <c r="DK95" s="4" t="s">
        <v>1041</v>
      </c>
      <c r="DL95" s="4" t="s">
        <v>480</v>
      </c>
      <c r="DM95" s="1">
        <v>43647</v>
      </c>
      <c r="DN95" s="32">
        <v>8.5</v>
      </c>
      <c r="DO95" s="32">
        <v>0</v>
      </c>
      <c r="DP95" s="4" t="s">
        <v>328</v>
      </c>
      <c r="DQ95" s="1">
        <v>41893</v>
      </c>
      <c r="DR95" s="4" t="s">
        <v>481</v>
      </c>
      <c r="DS95" s="4" t="s">
        <v>480</v>
      </c>
    </row>
    <row r="96" spans="1:123" ht="15" customHeight="1" x14ac:dyDescent="0.25">
      <c r="A96" s="26">
        <v>93</v>
      </c>
      <c r="B96" s="27" t="s">
        <v>937</v>
      </c>
      <c r="C96" s="27" t="s">
        <v>938</v>
      </c>
      <c r="D96" s="4" t="s">
        <v>379</v>
      </c>
      <c r="E96" s="4" t="s">
        <v>380</v>
      </c>
      <c r="F96" s="4" t="s">
        <v>347</v>
      </c>
      <c r="G96" s="6">
        <v>4.0599999999999996</v>
      </c>
      <c r="H96" s="4" t="s">
        <v>330</v>
      </c>
      <c r="I96" s="4">
        <v>5503248039</v>
      </c>
      <c r="J96" s="4" t="s">
        <v>381</v>
      </c>
      <c r="K96" s="4" t="s">
        <v>328</v>
      </c>
      <c r="L96" s="1"/>
      <c r="M96" s="4"/>
      <c r="N96" s="1">
        <v>43453</v>
      </c>
      <c r="O96" s="4" t="s">
        <v>1034</v>
      </c>
      <c r="P96" s="4" t="s">
        <v>480</v>
      </c>
      <c r="Q96" s="1">
        <v>43647</v>
      </c>
      <c r="R96" s="32">
        <v>0</v>
      </c>
      <c r="S96" s="32">
        <v>1.0389999999999999</v>
      </c>
      <c r="T96" s="4" t="s">
        <v>328</v>
      </c>
      <c r="U96" s="1">
        <v>42886</v>
      </c>
      <c r="V96" s="4" t="s">
        <v>584</v>
      </c>
      <c r="W96" s="4" t="s">
        <v>480</v>
      </c>
      <c r="X96" s="4" t="s">
        <v>379</v>
      </c>
      <c r="Y96" s="4" t="s">
        <v>380</v>
      </c>
      <c r="Z96" s="4" t="s">
        <v>343</v>
      </c>
      <c r="AA96" s="6">
        <v>102.34</v>
      </c>
      <c r="AB96" s="4" t="s">
        <v>330</v>
      </c>
      <c r="AC96" s="4">
        <v>5503249258</v>
      </c>
      <c r="AD96" s="4" t="s">
        <v>1035</v>
      </c>
      <c r="AE96" s="4" t="s">
        <v>328</v>
      </c>
      <c r="AF96" s="1"/>
      <c r="AG96" s="4"/>
      <c r="AH96" s="1">
        <v>43454</v>
      </c>
      <c r="AI96" s="4" t="s">
        <v>682</v>
      </c>
      <c r="AJ96" s="4" t="s">
        <v>480</v>
      </c>
      <c r="AK96" s="1">
        <v>43647</v>
      </c>
      <c r="AL96" s="32">
        <v>3.4</v>
      </c>
      <c r="AM96" s="32">
        <v>4.2000000000000003E-2</v>
      </c>
      <c r="AN96" s="4" t="s">
        <v>328</v>
      </c>
      <c r="AO96" s="1">
        <v>42886</v>
      </c>
      <c r="AP96" s="4" t="s">
        <v>583</v>
      </c>
      <c r="AQ96" s="4" t="s">
        <v>480</v>
      </c>
      <c r="AR96" s="4" t="s">
        <v>379</v>
      </c>
      <c r="AS96" s="4" t="s">
        <v>380</v>
      </c>
      <c r="AT96" s="4" t="s">
        <v>344</v>
      </c>
      <c r="AU96" s="6">
        <v>1561.45</v>
      </c>
      <c r="AV96" s="4" t="s">
        <v>330</v>
      </c>
      <c r="AW96" s="4">
        <v>5503249258</v>
      </c>
      <c r="AX96" s="4" t="s">
        <v>1035</v>
      </c>
      <c r="AY96" s="4" t="s">
        <v>328</v>
      </c>
      <c r="AZ96" s="1"/>
      <c r="BA96" s="4"/>
      <c r="BB96" s="1">
        <v>43454</v>
      </c>
      <c r="BC96" s="4" t="s">
        <v>1036</v>
      </c>
      <c r="BD96" s="4" t="s">
        <v>480</v>
      </c>
      <c r="BE96" s="1">
        <v>43647</v>
      </c>
      <c r="BF96" s="32">
        <v>0</v>
      </c>
      <c r="BG96" s="32">
        <v>0</v>
      </c>
      <c r="BH96" s="4" t="s">
        <v>328</v>
      </c>
      <c r="BI96" s="1"/>
      <c r="BJ96" s="4"/>
      <c r="BK96" s="4" t="s">
        <v>480</v>
      </c>
      <c r="BL96" s="4" t="s">
        <v>379</v>
      </c>
      <c r="BM96" s="4" t="s">
        <v>380</v>
      </c>
      <c r="BN96" s="4" t="s">
        <v>343</v>
      </c>
      <c r="BO96" s="6">
        <v>17.079999999999998</v>
      </c>
      <c r="BP96" s="4" t="s">
        <v>330</v>
      </c>
      <c r="BQ96" s="4">
        <v>5504097128</v>
      </c>
      <c r="BR96" s="4" t="s">
        <v>1037</v>
      </c>
      <c r="BS96" s="4" t="s">
        <v>328</v>
      </c>
      <c r="BT96" s="1"/>
      <c r="BU96" s="4"/>
      <c r="BV96" s="1">
        <v>43452</v>
      </c>
      <c r="BW96" s="4" t="s">
        <v>1038</v>
      </c>
      <c r="BX96" s="4" t="s">
        <v>480</v>
      </c>
      <c r="BY96" s="1">
        <v>43647</v>
      </c>
      <c r="BZ96" s="32">
        <v>5.0999999999999996</v>
      </c>
      <c r="CA96" s="32">
        <v>4.2000000000000003E-2</v>
      </c>
      <c r="CB96" s="4" t="s">
        <v>328</v>
      </c>
      <c r="CC96" s="1">
        <v>42886</v>
      </c>
      <c r="CD96" s="4" t="s">
        <v>583</v>
      </c>
      <c r="CE96" s="4" t="s">
        <v>480</v>
      </c>
      <c r="CF96" s="4" t="s">
        <v>379</v>
      </c>
      <c r="CG96" s="4" t="s">
        <v>380</v>
      </c>
      <c r="CH96" s="4" t="s">
        <v>343</v>
      </c>
      <c r="CI96" s="6">
        <v>91.53</v>
      </c>
      <c r="CJ96" s="4" t="s">
        <v>330</v>
      </c>
      <c r="CK96" s="4">
        <v>5504037369</v>
      </c>
      <c r="CL96" s="4" t="s">
        <v>1039</v>
      </c>
      <c r="CM96" s="4" t="s">
        <v>328</v>
      </c>
      <c r="CN96" s="1"/>
      <c r="CO96" s="4"/>
      <c r="CP96" s="1">
        <v>43453</v>
      </c>
      <c r="CQ96" s="4" t="s">
        <v>1040</v>
      </c>
      <c r="CR96" s="4" t="s">
        <v>480</v>
      </c>
      <c r="CS96" s="1">
        <v>43282</v>
      </c>
      <c r="CT96" s="32">
        <v>6.94</v>
      </c>
      <c r="CU96" s="32">
        <v>0</v>
      </c>
      <c r="CV96" s="4" t="s">
        <v>328</v>
      </c>
      <c r="CW96" s="1">
        <v>42003</v>
      </c>
      <c r="CX96" s="4" t="s">
        <v>482</v>
      </c>
      <c r="CY96" s="4" t="s">
        <v>480</v>
      </c>
      <c r="CZ96" s="4" t="s">
        <v>379</v>
      </c>
      <c r="DA96" s="4" t="s">
        <v>380</v>
      </c>
      <c r="DB96" s="4" t="s">
        <v>343</v>
      </c>
      <c r="DC96" s="6">
        <v>19.940000000000001</v>
      </c>
      <c r="DD96" s="4" t="s">
        <v>330</v>
      </c>
      <c r="DE96" s="4">
        <v>5504097128</v>
      </c>
      <c r="DF96" s="4" t="s">
        <v>1037</v>
      </c>
      <c r="DG96" s="4" t="s">
        <v>328</v>
      </c>
      <c r="DH96" s="1"/>
      <c r="DI96" s="4"/>
      <c r="DJ96" s="1">
        <v>43452</v>
      </c>
      <c r="DK96" s="4" t="s">
        <v>1041</v>
      </c>
      <c r="DL96" s="4" t="s">
        <v>480</v>
      </c>
      <c r="DM96" s="1">
        <v>43647</v>
      </c>
      <c r="DN96" s="32">
        <v>8.5</v>
      </c>
      <c r="DO96" s="32">
        <v>0</v>
      </c>
      <c r="DP96" s="4" t="s">
        <v>328</v>
      </c>
      <c r="DQ96" s="1">
        <v>41893</v>
      </c>
      <c r="DR96" s="4" t="s">
        <v>481</v>
      </c>
      <c r="DS96" s="4" t="s">
        <v>480</v>
      </c>
    </row>
    <row r="97" spans="1:123" ht="15" customHeight="1" x14ac:dyDescent="0.25">
      <c r="A97" s="26">
        <v>94</v>
      </c>
      <c r="B97" s="27" t="s">
        <v>941</v>
      </c>
      <c r="C97" s="27" t="s">
        <v>942</v>
      </c>
      <c r="D97" s="4" t="s">
        <v>379</v>
      </c>
      <c r="E97" s="4" t="s">
        <v>380</v>
      </c>
      <c r="F97" s="4" t="s">
        <v>347</v>
      </c>
      <c r="G97" s="6">
        <v>4.0599999999999996</v>
      </c>
      <c r="H97" s="4" t="s">
        <v>330</v>
      </c>
      <c r="I97" s="4">
        <v>5503248039</v>
      </c>
      <c r="J97" s="4" t="s">
        <v>381</v>
      </c>
      <c r="K97" s="4" t="s">
        <v>328</v>
      </c>
      <c r="L97" s="1"/>
      <c r="M97" s="4"/>
      <c r="N97" s="1">
        <v>43453</v>
      </c>
      <c r="O97" s="4" t="s">
        <v>1034</v>
      </c>
      <c r="P97" s="4" t="s">
        <v>480</v>
      </c>
      <c r="Q97" s="1">
        <v>43647</v>
      </c>
      <c r="R97" s="32">
        <v>0</v>
      </c>
      <c r="S97" s="32">
        <v>1.0389999999999999</v>
      </c>
      <c r="T97" s="4" t="s">
        <v>328</v>
      </c>
      <c r="U97" s="1">
        <v>42886</v>
      </c>
      <c r="V97" s="4" t="s">
        <v>584</v>
      </c>
      <c r="W97" s="4" t="s">
        <v>480</v>
      </c>
      <c r="X97" s="4" t="s">
        <v>379</v>
      </c>
      <c r="Y97" s="4" t="s">
        <v>380</v>
      </c>
      <c r="Z97" s="4" t="s">
        <v>343</v>
      </c>
      <c r="AA97" s="6">
        <v>102.34</v>
      </c>
      <c r="AB97" s="4" t="s">
        <v>330</v>
      </c>
      <c r="AC97" s="4">
        <v>5503249258</v>
      </c>
      <c r="AD97" s="4" t="s">
        <v>1035</v>
      </c>
      <c r="AE97" s="4" t="s">
        <v>328</v>
      </c>
      <c r="AF97" s="1"/>
      <c r="AG97" s="4"/>
      <c r="AH97" s="1">
        <v>43454</v>
      </c>
      <c r="AI97" s="4" t="s">
        <v>682</v>
      </c>
      <c r="AJ97" s="4" t="s">
        <v>480</v>
      </c>
      <c r="AK97" s="1">
        <v>43647</v>
      </c>
      <c r="AL97" s="32">
        <v>3.4</v>
      </c>
      <c r="AM97" s="32">
        <v>4.2000000000000003E-2</v>
      </c>
      <c r="AN97" s="4" t="s">
        <v>328</v>
      </c>
      <c r="AO97" s="1">
        <v>42886</v>
      </c>
      <c r="AP97" s="4" t="s">
        <v>583</v>
      </c>
      <c r="AQ97" s="4" t="s">
        <v>480</v>
      </c>
      <c r="AR97" s="4" t="s">
        <v>379</v>
      </c>
      <c r="AS97" s="4" t="s">
        <v>380</v>
      </c>
      <c r="AT97" s="4" t="s">
        <v>344</v>
      </c>
      <c r="AU97" s="6">
        <v>1561.45</v>
      </c>
      <c r="AV97" s="4" t="s">
        <v>330</v>
      </c>
      <c r="AW97" s="4">
        <v>5503249258</v>
      </c>
      <c r="AX97" s="4" t="s">
        <v>1035</v>
      </c>
      <c r="AY97" s="4" t="s">
        <v>328</v>
      </c>
      <c r="AZ97" s="1"/>
      <c r="BA97" s="4"/>
      <c r="BB97" s="1">
        <v>43454</v>
      </c>
      <c r="BC97" s="4" t="s">
        <v>1036</v>
      </c>
      <c r="BD97" s="4" t="s">
        <v>480</v>
      </c>
      <c r="BE97" s="1">
        <v>43647</v>
      </c>
      <c r="BF97" s="32">
        <v>0</v>
      </c>
      <c r="BG97" s="32">
        <v>0</v>
      </c>
      <c r="BH97" s="4" t="s">
        <v>328</v>
      </c>
      <c r="BI97" s="1"/>
      <c r="BJ97" s="4"/>
      <c r="BK97" s="4" t="s">
        <v>480</v>
      </c>
      <c r="BL97" s="4" t="s">
        <v>379</v>
      </c>
      <c r="BM97" s="4" t="s">
        <v>380</v>
      </c>
      <c r="BN97" s="4" t="s">
        <v>343</v>
      </c>
      <c r="BO97" s="6">
        <v>17.079999999999998</v>
      </c>
      <c r="BP97" s="4" t="s">
        <v>330</v>
      </c>
      <c r="BQ97" s="4">
        <v>5504097128</v>
      </c>
      <c r="BR97" s="4" t="s">
        <v>1037</v>
      </c>
      <c r="BS97" s="4" t="s">
        <v>328</v>
      </c>
      <c r="BT97" s="1"/>
      <c r="BU97" s="4"/>
      <c r="BV97" s="1">
        <v>43452</v>
      </c>
      <c r="BW97" s="4" t="s">
        <v>1038</v>
      </c>
      <c r="BX97" s="4" t="s">
        <v>480</v>
      </c>
      <c r="BY97" s="1">
        <v>43647</v>
      </c>
      <c r="BZ97" s="32">
        <v>5.0999999999999996</v>
      </c>
      <c r="CA97" s="32">
        <v>4.2000000000000003E-2</v>
      </c>
      <c r="CB97" s="4" t="s">
        <v>328</v>
      </c>
      <c r="CC97" s="1">
        <v>42886</v>
      </c>
      <c r="CD97" s="4" t="s">
        <v>583</v>
      </c>
      <c r="CE97" s="4" t="s">
        <v>480</v>
      </c>
      <c r="CF97" s="4" t="s">
        <v>379</v>
      </c>
      <c r="CG97" s="4" t="s">
        <v>380</v>
      </c>
      <c r="CH97" s="4" t="s">
        <v>343</v>
      </c>
      <c r="CI97" s="6">
        <v>91.53</v>
      </c>
      <c r="CJ97" s="4" t="s">
        <v>330</v>
      </c>
      <c r="CK97" s="4">
        <v>5504037369</v>
      </c>
      <c r="CL97" s="4" t="s">
        <v>1039</v>
      </c>
      <c r="CM97" s="4" t="s">
        <v>328</v>
      </c>
      <c r="CN97" s="1"/>
      <c r="CO97" s="4"/>
      <c r="CP97" s="1">
        <v>43453</v>
      </c>
      <c r="CQ97" s="4" t="s">
        <v>1040</v>
      </c>
      <c r="CR97" s="4" t="s">
        <v>480</v>
      </c>
      <c r="CS97" s="1">
        <v>43282</v>
      </c>
      <c r="CT97" s="32">
        <v>6.94</v>
      </c>
      <c r="CU97" s="32">
        <v>0</v>
      </c>
      <c r="CV97" s="4" t="s">
        <v>328</v>
      </c>
      <c r="CW97" s="1">
        <v>42003</v>
      </c>
      <c r="CX97" s="4" t="s">
        <v>482</v>
      </c>
      <c r="CY97" s="4" t="s">
        <v>480</v>
      </c>
      <c r="CZ97" s="4" t="s">
        <v>379</v>
      </c>
      <c r="DA97" s="4" t="s">
        <v>380</v>
      </c>
      <c r="DB97" s="4" t="s">
        <v>343</v>
      </c>
      <c r="DC97" s="6">
        <v>19.940000000000001</v>
      </c>
      <c r="DD97" s="4" t="s">
        <v>330</v>
      </c>
      <c r="DE97" s="4">
        <v>5504097128</v>
      </c>
      <c r="DF97" s="4" t="s">
        <v>1037</v>
      </c>
      <c r="DG97" s="4" t="s">
        <v>328</v>
      </c>
      <c r="DH97" s="1"/>
      <c r="DI97" s="4"/>
      <c r="DJ97" s="1">
        <v>43452</v>
      </c>
      <c r="DK97" s="4" t="s">
        <v>1041</v>
      </c>
      <c r="DL97" s="4" t="s">
        <v>480</v>
      </c>
      <c r="DM97" s="1">
        <v>43647</v>
      </c>
      <c r="DN97" s="32">
        <v>8.5</v>
      </c>
      <c r="DO97" s="32">
        <v>0</v>
      </c>
      <c r="DP97" s="4" t="s">
        <v>328</v>
      </c>
      <c r="DQ97" s="1">
        <v>41893</v>
      </c>
      <c r="DR97" s="4" t="s">
        <v>481</v>
      </c>
      <c r="DS97" s="4" t="s">
        <v>480</v>
      </c>
    </row>
    <row r="98" spans="1:123" ht="15" customHeight="1" x14ac:dyDescent="0.25">
      <c r="A98" s="26">
        <v>95</v>
      </c>
      <c r="B98" s="27" t="s">
        <v>946</v>
      </c>
      <c r="C98" s="27" t="s">
        <v>947</v>
      </c>
      <c r="D98" s="4" t="s">
        <v>379</v>
      </c>
      <c r="E98" s="4" t="s">
        <v>380</v>
      </c>
      <c r="F98" s="4" t="s">
        <v>347</v>
      </c>
      <c r="G98" s="6">
        <v>4.0599999999999996</v>
      </c>
      <c r="H98" s="4" t="s">
        <v>330</v>
      </c>
      <c r="I98" s="4">
        <v>5503248039</v>
      </c>
      <c r="J98" s="4" t="s">
        <v>381</v>
      </c>
      <c r="K98" s="4" t="s">
        <v>328</v>
      </c>
      <c r="L98" s="1"/>
      <c r="M98" s="4"/>
      <c r="N98" s="1">
        <v>43453</v>
      </c>
      <c r="O98" s="4" t="s">
        <v>1034</v>
      </c>
      <c r="P98" s="4" t="s">
        <v>480</v>
      </c>
      <c r="Q98" s="1">
        <v>43647</v>
      </c>
      <c r="R98" s="32">
        <v>0</v>
      </c>
      <c r="S98" s="32">
        <v>1.0389999999999999</v>
      </c>
      <c r="T98" s="4" t="s">
        <v>328</v>
      </c>
      <c r="U98" s="1">
        <v>42886</v>
      </c>
      <c r="V98" s="4" t="s">
        <v>584</v>
      </c>
      <c r="W98" s="4" t="s">
        <v>480</v>
      </c>
      <c r="X98" s="4" t="s">
        <v>379</v>
      </c>
      <c r="Y98" s="4" t="s">
        <v>380</v>
      </c>
      <c r="Z98" s="4" t="s">
        <v>343</v>
      </c>
      <c r="AA98" s="6">
        <v>102.34</v>
      </c>
      <c r="AB98" s="4" t="s">
        <v>330</v>
      </c>
      <c r="AC98" s="4">
        <v>5503249258</v>
      </c>
      <c r="AD98" s="4" t="s">
        <v>1035</v>
      </c>
      <c r="AE98" s="4" t="s">
        <v>328</v>
      </c>
      <c r="AF98" s="1"/>
      <c r="AG98" s="4"/>
      <c r="AH98" s="1">
        <v>43454</v>
      </c>
      <c r="AI98" s="4" t="s">
        <v>682</v>
      </c>
      <c r="AJ98" s="4" t="s">
        <v>480</v>
      </c>
      <c r="AK98" s="1">
        <v>43647</v>
      </c>
      <c r="AL98" s="32">
        <v>2.8</v>
      </c>
      <c r="AM98" s="32">
        <v>2.5999999999999999E-2</v>
      </c>
      <c r="AN98" s="4" t="s">
        <v>328</v>
      </c>
      <c r="AO98" s="1">
        <v>42886</v>
      </c>
      <c r="AP98" s="4" t="s">
        <v>583</v>
      </c>
      <c r="AQ98" s="4" t="s">
        <v>480</v>
      </c>
      <c r="AR98" s="4" t="s">
        <v>379</v>
      </c>
      <c r="AS98" s="4" t="s">
        <v>380</v>
      </c>
      <c r="AT98" s="4" t="s">
        <v>344</v>
      </c>
      <c r="AU98" s="6">
        <v>1561.45</v>
      </c>
      <c r="AV98" s="4" t="s">
        <v>330</v>
      </c>
      <c r="AW98" s="4">
        <v>5503249258</v>
      </c>
      <c r="AX98" s="4" t="s">
        <v>1035</v>
      </c>
      <c r="AY98" s="4" t="s">
        <v>328</v>
      </c>
      <c r="AZ98" s="1"/>
      <c r="BA98" s="4"/>
      <c r="BB98" s="1">
        <v>43454</v>
      </c>
      <c r="BC98" s="4" t="s">
        <v>1036</v>
      </c>
      <c r="BD98" s="4" t="s">
        <v>480</v>
      </c>
      <c r="BE98" s="1">
        <v>43647</v>
      </c>
      <c r="BF98" s="32">
        <v>0</v>
      </c>
      <c r="BG98" s="32">
        <v>0</v>
      </c>
      <c r="BH98" s="4" t="s">
        <v>328</v>
      </c>
      <c r="BI98" s="1"/>
      <c r="BJ98" s="4"/>
      <c r="BK98" s="4" t="s">
        <v>480</v>
      </c>
      <c r="BL98" s="4" t="s">
        <v>379</v>
      </c>
      <c r="BM98" s="4" t="s">
        <v>380</v>
      </c>
      <c r="BN98" s="4" t="s">
        <v>343</v>
      </c>
      <c r="BO98" s="6">
        <v>17.079999999999998</v>
      </c>
      <c r="BP98" s="4" t="s">
        <v>330</v>
      </c>
      <c r="BQ98" s="4">
        <v>5504097128</v>
      </c>
      <c r="BR98" s="4" t="s">
        <v>1037</v>
      </c>
      <c r="BS98" s="4" t="s">
        <v>328</v>
      </c>
      <c r="BT98" s="1"/>
      <c r="BU98" s="4"/>
      <c r="BV98" s="1">
        <v>43452</v>
      </c>
      <c r="BW98" s="4" t="s">
        <v>1038</v>
      </c>
      <c r="BX98" s="4" t="s">
        <v>480</v>
      </c>
      <c r="BY98" s="1">
        <v>43647</v>
      </c>
      <c r="BZ98" s="32">
        <v>3.9</v>
      </c>
      <c r="CA98" s="32">
        <v>2.5999999999999999E-2</v>
      </c>
      <c r="CB98" s="4" t="s">
        <v>328</v>
      </c>
      <c r="CC98" s="1">
        <v>42886</v>
      </c>
      <c r="CD98" s="4" t="s">
        <v>583</v>
      </c>
      <c r="CE98" s="4" t="s">
        <v>480</v>
      </c>
      <c r="CF98" s="4" t="s">
        <v>379</v>
      </c>
      <c r="CG98" s="4" t="s">
        <v>380</v>
      </c>
      <c r="CH98" s="4" t="s">
        <v>343</v>
      </c>
      <c r="CI98" s="6">
        <v>91.53</v>
      </c>
      <c r="CJ98" s="4" t="s">
        <v>330</v>
      </c>
      <c r="CK98" s="4">
        <v>5504037369</v>
      </c>
      <c r="CL98" s="4" t="s">
        <v>1039</v>
      </c>
      <c r="CM98" s="4" t="s">
        <v>328</v>
      </c>
      <c r="CN98" s="1"/>
      <c r="CO98" s="4"/>
      <c r="CP98" s="1">
        <v>43453</v>
      </c>
      <c r="CQ98" s="4" t="s">
        <v>1040</v>
      </c>
      <c r="CR98" s="4" t="s">
        <v>480</v>
      </c>
      <c r="CS98" s="1">
        <v>43282</v>
      </c>
      <c r="CT98" s="32">
        <v>6.94</v>
      </c>
      <c r="CU98" s="32">
        <v>0</v>
      </c>
      <c r="CV98" s="4" t="s">
        <v>328</v>
      </c>
      <c r="CW98" s="1">
        <v>42003</v>
      </c>
      <c r="CX98" s="4" t="s">
        <v>482</v>
      </c>
      <c r="CY98" s="4" t="s">
        <v>480</v>
      </c>
      <c r="CZ98" s="4" t="s">
        <v>379</v>
      </c>
      <c r="DA98" s="4" t="s">
        <v>380</v>
      </c>
      <c r="DB98" s="4" t="s">
        <v>343</v>
      </c>
      <c r="DC98" s="6">
        <v>19.940000000000001</v>
      </c>
      <c r="DD98" s="4" t="s">
        <v>330</v>
      </c>
      <c r="DE98" s="4">
        <v>5504097128</v>
      </c>
      <c r="DF98" s="4" t="s">
        <v>1037</v>
      </c>
      <c r="DG98" s="4" t="s">
        <v>328</v>
      </c>
      <c r="DH98" s="1"/>
      <c r="DI98" s="4"/>
      <c r="DJ98" s="1">
        <v>43452</v>
      </c>
      <c r="DK98" s="4" t="s">
        <v>1041</v>
      </c>
      <c r="DL98" s="4" t="s">
        <v>480</v>
      </c>
      <c r="DM98" s="1">
        <v>43647</v>
      </c>
      <c r="DN98" s="32">
        <v>6.6999999999999993</v>
      </c>
      <c r="DO98" s="32">
        <v>0</v>
      </c>
      <c r="DP98" s="4" t="s">
        <v>328</v>
      </c>
      <c r="DQ98" s="1">
        <v>41893</v>
      </c>
      <c r="DR98" s="4" t="s">
        <v>481</v>
      </c>
      <c r="DS98" s="4" t="s">
        <v>480</v>
      </c>
    </row>
    <row r="99" spans="1:123" ht="15" customHeight="1" x14ac:dyDescent="0.25">
      <c r="A99" s="26">
        <v>96</v>
      </c>
      <c r="B99" s="27" t="s">
        <v>951</v>
      </c>
      <c r="C99" s="27" t="s">
        <v>952</v>
      </c>
      <c r="D99" s="4" t="s">
        <v>379</v>
      </c>
      <c r="E99" s="4" t="s">
        <v>380</v>
      </c>
      <c r="F99" s="4" t="s">
        <v>347</v>
      </c>
      <c r="G99" s="6">
        <v>4.0599999999999996</v>
      </c>
      <c r="H99" s="4" t="s">
        <v>330</v>
      </c>
      <c r="I99" s="4">
        <v>5503248039</v>
      </c>
      <c r="J99" s="4" t="s">
        <v>381</v>
      </c>
      <c r="K99" s="4" t="s">
        <v>328</v>
      </c>
      <c r="L99" s="1"/>
      <c r="M99" s="4"/>
      <c r="N99" s="1">
        <v>43453</v>
      </c>
      <c r="O99" s="4" t="s">
        <v>1034</v>
      </c>
      <c r="P99" s="4" t="s">
        <v>480</v>
      </c>
      <c r="Q99" s="1">
        <v>43647</v>
      </c>
      <c r="R99" s="32">
        <v>0</v>
      </c>
      <c r="S99" s="32">
        <v>1.0389999999999999</v>
      </c>
      <c r="T99" s="4" t="s">
        <v>328</v>
      </c>
      <c r="U99" s="1">
        <v>42886</v>
      </c>
      <c r="V99" s="4" t="s">
        <v>584</v>
      </c>
      <c r="W99" s="4" t="s">
        <v>480</v>
      </c>
      <c r="X99" s="4" t="s">
        <v>379</v>
      </c>
      <c r="Y99" s="4" t="s">
        <v>380</v>
      </c>
      <c r="Z99" s="4" t="s">
        <v>343</v>
      </c>
      <c r="AA99" s="6">
        <v>102.34</v>
      </c>
      <c r="AB99" s="4" t="s">
        <v>330</v>
      </c>
      <c r="AC99" s="4">
        <v>5503249258</v>
      </c>
      <c r="AD99" s="4" t="s">
        <v>1035</v>
      </c>
      <c r="AE99" s="4" t="s">
        <v>328</v>
      </c>
      <c r="AF99" s="1"/>
      <c r="AG99" s="4"/>
      <c r="AH99" s="1">
        <v>43454</v>
      </c>
      <c r="AI99" s="4" t="s">
        <v>682</v>
      </c>
      <c r="AJ99" s="4" t="s">
        <v>480</v>
      </c>
      <c r="AK99" s="1">
        <v>43647</v>
      </c>
      <c r="AL99" s="32">
        <v>1.7</v>
      </c>
      <c r="AM99" s="32">
        <v>0.03</v>
      </c>
      <c r="AN99" s="4" t="s">
        <v>328</v>
      </c>
      <c r="AO99" s="1">
        <v>42886</v>
      </c>
      <c r="AP99" s="4" t="s">
        <v>583</v>
      </c>
      <c r="AQ99" s="4" t="s">
        <v>480</v>
      </c>
      <c r="AR99" s="4" t="s">
        <v>379</v>
      </c>
      <c r="AS99" s="4" t="s">
        <v>380</v>
      </c>
      <c r="AT99" s="4" t="s">
        <v>344</v>
      </c>
      <c r="AU99" s="6">
        <v>1561.45</v>
      </c>
      <c r="AV99" s="4" t="s">
        <v>330</v>
      </c>
      <c r="AW99" s="4">
        <v>5503249258</v>
      </c>
      <c r="AX99" s="4" t="s">
        <v>1035</v>
      </c>
      <c r="AY99" s="4" t="s">
        <v>328</v>
      </c>
      <c r="AZ99" s="1"/>
      <c r="BA99" s="4"/>
      <c r="BB99" s="1">
        <v>43454</v>
      </c>
      <c r="BC99" s="4" t="s">
        <v>1036</v>
      </c>
      <c r="BD99" s="4" t="s">
        <v>480</v>
      </c>
      <c r="BE99" s="1">
        <v>43647</v>
      </c>
      <c r="BF99" s="32">
        <v>0</v>
      </c>
      <c r="BG99" s="32">
        <v>0</v>
      </c>
      <c r="BH99" s="4" t="s">
        <v>328</v>
      </c>
      <c r="BI99" s="1"/>
      <c r="BJ99" s="4"/>
      <c r="BK99" s="4" t="s">
        <v>480</v>
      </c>
      <c r="BL99" s="4" t="s">
        <v>379</v>
      </c>
      <c r="BM99" s="4" t="s">
        <v>380</v>
      </c>
      <c r="BN99" s="4" t="s">
        <v>343</v>
      </c>
      <c r="BO99" s="6">
        <v>17.079999999999998</v>
      </c>
      <c r="BP99" s="4" t="s">
        <v>330</v>
      </c>
      <c r="BQ99" s="4">
        <v>5504097128</v>
      </c>
      <c r="BR99" s="4" t="s">
        <v>1037</v>
      </c>
      <c r="BS99" s="4" t="s">
        <v>328</v>
      </c>
      <c r="BT99" s="1"/>
      <c r="BU99" s="4"/>
      <c r="BV99" s="1">
        <v>43452</v>
      </c>
      <c r="BW99" s="4" t="s">
        <v>1038</v>
      </c>
      <c r="BX99" s="4" t="s">
        <v>480</v>
      </c>
      <c r="BY99" s="1">
        <v>43647</v>
      </c>
      <c r="BZ99" s="32">
        <v>3</v>
      </c>
      <c r="CA99" s="32">
        <v>0.03</v>
      </c>
      <c r="CB99" s="4" t="s">
        <v>328</v>
      </c>
      <c r="CC99" s="1">
        <v>42886</v>
      </c>
      <c r="CD99" s="4" t="s">
        <v>583</v>
      </c>
      <c r="CE99" s="4" t="s">
        <v>480</v>
      </c>
      <c r="CF99" s="4" t="s">
        <v>379</v>
      </c>
      <c r="CG99" s="4" t="s">
        <v>380</v>
      </c>
      <c r="CH99" s="4" t="s">
        <v>343</v>
      </c>
      <c r="CI99" s="6">
        <v>91.53</v>
      </c>
      <c r="CJ99" s="4" t="s">
        <v>330</v>
      </c>
      <c r="CK99" s="4">
        <v>5504037369</v>
      </c>
      <c r="CL99" s="4" t="s">
        <v>1039</v>
      </c>
      <c r="CM99" s="4" t="s">
        <v>328</v>
      </c>
      <c r="CN99" s="1"/>
      <c r="CO99" s="4"/>
      <c r="CP99" s="1">
        <v>43453</v>
      </c>
      <c r="CQ99" s="4" t="s">
        <v>1040</v>
      </c>
      <c r="CR99" s="4" t="s">
        <v>480</v>
      </c>
      <c r="CS99" s="1">
        <v>43282</v>
      </c>
      <c r="CT99" s="32">
        <v>6.94</v>
      </c>
      <c r="CU99" s="32">
        <v>0</v>
      </c>
      <c r="CV99" s="4" t="s">
        <v>328</v>
      </c>
      <c r="CW99" s="1">
        <v>42003</v>
      </c>
      <c r="CX99" s="4" t="s">
        <v>482</v>
      </c>
      <c r="CY99" s="4" t="s">
        <v>480</v>
      </c>
      <c r="CZ99" s="4" t="s">
        <v>379</v>
      </c>
      <c r="DA99" s="4" t="s">
        <v>380</v>
      </c>
      <c r="DB99" s="4" t="s">
        <v>343</v>
      </c>
      <c r="DC99" s="6">
        <v>19.940000000000001</v>
      </c>
      <c r="DD99" s="4" t="s">
        <v>330</v>
      </c>
      <c r="DE99" s="4">
        <v>5504097128</v>
      </c>
      <c r="DF99" s="4" t="s">
        <v>1037</v>
      </c>
      <c r="DG99" s="4" t="s">
        <v>328</v>
      </c>
      <c r="DH99" s="1"/>
      <c r="DI99" s="4"/>
      <c r="DJ99" s="1">
        <v>43452</v>
      </c>
      <c r="DK99" s="4" t="s">
        <v>1041</v>
      </c>
      <c r="DL99" s="4" t="s">
        <v>480</v>
      </c>
      <c r="DM99" s="1">
        <v>43647</v>
      </c>
      <c r="DN99" s="32">
        <v>4.7</v>
      </c>
      <c r="DO99" s="32">
        <v>0</v>
      </c>
      <c r="DP99" s="4" t="s">
        <v>328</v>
      </c>
      <c r="DQ99" s="1">
        <v>41893</v>
      </c>
      <c r="DR99" s="4" t="s">
        <v>481</v>
      </c>
      <c r="DS99" s="4" t="s">
        <v>480</v>
      </c>
    </row>
    <row r="100" spans="1:123" ht="15" customHeight="1" x14ac:dyDescent="0.25">
      <c r="A100" s="26">
        <v>97</v>
      </c>
      <c r="B100" s="27" t="s">
        <v>956</v>
      </c>
      <c r="C100" s="27" t="s">
        <v>957</v>
      </c>
      <c r="D100" s="4" t="s">
        <v>379</v>
      </c>
      <c r="E100" s="4" t="s">
        <v>380</v>
      </c>
      <c r="F100" s="4" t="s">
        <v>347</v>
      </c>
      <c r="G100" s="6">
        <v>4.0599999999999996</v>
      </c>
      <c r="H100" s="4" t="s">
        <v>330</v>
      </c>
      <c r="I100" s="4">
        <v>5503248039</v>
      </c>
      <c r="J100" s="4" t="s">
        <v>381</v>
      </c>
      <c r="K100" s="4" t="s">
        <v>328</v>
      </c>
      <c r="L100" s="1"/>
      <c r="M100" s="4"/>
      <c r="N100" s="1">
        <v>43453</v>
      </c>
      <c r="O100" s="4" t="s">
        <v>1034</v>
      </c>
      <c r="P100" s="4" t="s">
        <v>480</v>
      </c>
      <c r="Q100" s="1">
        <v>43647</v>
      </c>
      <c r="R100" s="32">
        <v>0</v>
      </c>
      <c r="S100" s="32">
        <v>1.0389999999999999</v>
      </c>
      <c r="T100" s="4" t="s">
        <v>328</v>
      </c>
      <c r="U100" s="1">
        <v>42886</v>
      </c>
      <c r="V100" s="4" t="s">
        <v>584</v>
      </c>
      <c r="W100" s="4" t="s">
        <v>480</v>
      </c>
      <c r="X100" s="4" t="s">
        <v>379</v>
      </c>
      <c r="Y100" s="4" t="s">
        <v>380</v>
      </c>
      <c r="Z100" s="4" t="s">
        <v>343</v>
      </c>
      <c r="AA100" s="6">
        <v>102.34</v>
      </c>
      <c r="AB100" s="4" t="s">
        <v>330</v>
      </c>
      <c r="AC100" s="4">
        <v>5503249258</v>
      </c>
      <c r="AD100" s="4" t="s">
        <v>1035</v>
      </c>
      <c r="AE100" s="4" t="s">
        <v>328</v>
      </c>
      <c r="AF100" s="1"/>
      <c r="AG100" s="4"/>
      <c r="AH100" s="1">
        <v>43454</v>
      </c>
      <c r="AI100" s="4" t="s">
        <v>682</v>
      </c>
      <c r="AJ100" s="4" t="s">
        <v>480</v>
      </c>
      <c r="AK100" s="1">
        <v>43647</v>
      </c>
      <c r="AL100" s="32">
        <v>1.7</v>
      </c>
      <c r="AM100" s="32">
        <v>0.03</v>
      </c>
      <c r="AN100" s="4" t="s">
        <v>328</v>
      </c>
      <c r="AO100" s="1">
        <v>42886</v>
      </c>
      <c r="AP100" s="4" t="s">
        <v>583</v>
      </c>
      <c r="AQ100" s="4" t="s">
        <v>480</v>
      </c>
      <c r="AR100" s="4" t="s">
        <v>379</v>
      </c>
      <c r="AS100" s="4" t="s">
        <v>380</v>
      </c>
      <c r="AT100" s="4" t="s">
        <v>344</v>
      </c>
      <c r="AU100" s="6">
        <v>1561.45</v>
      </c>
      <c r="AV100" s="4" t="s">
        <v>330</v>
      </c>
      <c r="AW100" s="4">
        <v>5503249258</v>
      </c>
      <c r="AX100" s="4" t="s">
        <v>1035</v>
      </c>
      <c r="AY100" s="4" t="s">
        <v>328</v>
      </c>
      <c r="AZ100" s="1"/>
      <c r="BA100" s="4"/>
      <c r="BB100" s="1">
        <v>43454</v>
      </c>
      <c r="BC100" s="4" t="s">
        <v>1036</v>
      </c>
      <c r="BD100" s="4" t="s">
        <v>480</v>
      </c>
      <c r="BE100" s="1">
        <v>43647</v>
      </c>
      <c r="BF100" s="32">
        <v>0</v>
      </c>
      <c r="BG100" s="32">
        <v>0</v>
      </c>
      <c r="BH100" s="4" t="s">
        <v>328</v>
      </c>
      <c r="BI100" s="1"/>
      <c r="BJ100" s="4"/>
      <c r="BK100" s="4" t="s">
        <v>480</v>
      </c>
      <c r="BL100" s="4" t="s">
        <v>379</v>
      </c>
      <c r="BM100" s="4" t="s">
        <v>380</v>
      </c>
      <c r="BN100" s="4" t="s">
        <v>343</v>
      </c>
      <c r="BO100" s="6">
        <v>17.079999999999998</v>
      </c>
      <c r="BP100" s="4" t="s">
        <v>330</v>
      </c>
      <c r="BQ100" s="4">
        <v>5504097128</v>
      </c>
      <c r="BR100" s="4" t="s">
        <v>1037</v>
      </c>
      <c r="BS100" s="4" t="s">
        <v>328</v>
      </c>
      <c r="BT100" s="1"/>
      <c r="BU100" s="4"/>
      <c r="BV100" s="1">
        <v>43452</v>
      </c>
      <c r="BW100" s="4" t="s">
        <v>1038</v>
      </c>
      <c r="BX100" s="4" t="s">
        <v>480</v>
      </c>
      <c r="BY100" s="1">
        <v>43647</v>
      </c>
      <c r="BZ100" s="32">
        <v>3</v>
      </c>
      <c r="CA100" s="32">
        <v>0.03</v>
      </c>
      <c r="CB100" s="4" t="s">
        <v>328</v>
      </c>
      <c r="CC100" s="1">
        <v>42886</v>
      </c>
      <c r="CD100" s="4" t="s">
        <v>583</v>
      </c>
      <c r="CE100" s="4" t="s">
        <v>480</v>
      </c>
      <c r="CF100" s="4" t="s">
        <v>379</v>
      </c>
      <c r="CG100" s="4" t="s">
        <v>380</v>
      </c>
      <c r="CH100" s="4" t="s">
        <v>343</v>
      </c>
      <c r="CI100" s="6">
        <v>91.53</v>
      </c>
      <c r="CJ100" s="4" t="s">
        <v>330</v>
      </c>
      <c r="CK100" s="4">
        <v>5504037369</v>
      </c>
      <c r="CL100" s="4" t="s">
        <v>1039</v>
      </c>
      <c r="CM100" s="4" t="s">
        <v>328</v>
      </c>
      <c r="CN100" s="1"/>
      <c r="CO100" s="4"/>
      <c r="CP100" s="1">
        <v>43453</v>
      </c>
      <c r="CQ100" s="4" t="s">
        <v>1040</v>
      </c>
      <c r="CR100" s="4" t="s">
        <v>480</v>
      </c>
      <c r="CS100" s="1">
        <v>43282</v>
      </c>
      <c r="CT100" s="32">
        <v>6.94</v>
      </c>
      <c r="CU100" s="32">
        <v>0</v>
      </c>
      <c r="CV100" s="4" t="s">
        <v>328</v>
      </c>
      <c r="CW100" s="1">
        <v>42003</v>
      </c>
      <c r="CX100" s="4" t="s">
        <v>482</v>
      </c>
      <c r="CY100" s="4" t="s">
        <v>480</v>
      </c>
      <c r="CZ100" s="4" t="s">
        <v>379</v>
      </c>
      <c r="DA100" s="4" t="s">
        <v>380</v>
      </c>
      <c r="DB100" s="4" t="s">
        <v>343</v>
      </c>
      <c r="DC100" s="6">
        <v>19.940000000000001</v>
      </c>
      <c r="DD100" s="4" t="s">
        <v>330</v>
      </c>
      <c r="DE100" s="4">
        <v>5504097128</v>
      </c>
      <c r="DF100" s="4" t="s">
        <v>1037</v>
      </c>
      <c r="DG100" s="4" t="s">
        <v>328</v>
      </c>
      <c r="DH100" s="1"/>
      <c r="DI100" s="4"/>
      <c r="DJ100" s="1">
        <v>43452</v>
      </c>
      <c r="DK100" s="4" t="s">
        <v>1041</v>
      </c>
      <c r="DL100" s="4" t="s">
        <v>480</v>
      </c>
      <c r="DM100" s="1">
        <v>43647</v>
      </c>
      <c r="DN100" s="32">
        <v>4.7</v>
      </c>
      <c r="DO100" s="32">
        <v>0</v>
      </c>
      <c r="DP100" s="4" t="s">
        <v>328</v>
      </c>
      <c r="DQ100" s="1">
        <v>41893</v>
      </c>
      <c r="DR100" s="4" t="s">
        <v>481</v>
      </c>
      <c r="DS100" s="4" t="s">
        <v>480</v>
      </c>
    </row>
    <row r="101" spans="1:123" ht="15" customHeight="1" x14ac:dyDescent="0.25">
      <c r="A101" s="26">
        <v>98</v>
      </c>
      <c r="B101" s="27" t="s">
        <v>961</v>
      </c>
      <c r="C101" s="27" t="s">
        <v>962</v>
      </c>
      <c r="D101" s="4" t="s">
        <v>379</v>
      </c>
      <c r="E101" s="4" t="s">
        <v>380</v>
      </c>
      <c r="F101" s="4" t="s">
        <v>347</v>
      </c>
      <c r="G101" s="6">
        <v>4.0599999999999996</v>
      </c>
      <c r="H101" s="4" t="s">
        <v>330</v>
      </c>
      <c r="I101" s="4">
        <v>5503248039</v>
      </c>
      <c r="J101" s="4" t="s">
        <v>381</v>
      </c>
      <c r="K101" s="4" t="s">
        <v>328</v>
      </c>
      <c r="L101" s="1"/>
      <c r="M101" s="4"/>
      <c r="N101" s="1">
        <v>43453</v>
      </c>
      <c r="O101" s="4" t="s">
        <v>1034</v>
      </c>
      <c r="P101" s="4" t="s">
        <v>480</v>
      </c>
      <c r="Q101" s="1">
        <v>43647</v>
      </c>
      <c r="R101" s="32">
        <v>0</v>
      </c>
      <c r="S101" s="32">
        <v>1.0389999999999999</v>
      </c>
      <c r="T101" s="4" t="s">
        <v>328</v>
      </c>
      <c r="U101" s="1">
        <v>42886</v>
      </c>
      <c r="V101" s="4" t="s">
        <v>584</v>
      </c>
      <c r="W101" s="4" t="s">
        <v>480</v>
      </c>
      <c r="X101" s="4" t="s">
        <v>379</v>
      </c>
      <c r="Y101" s="4" t="s">
        <v>380</v>
      </c>
      <c r="Z101" s="4" t="s">
        <v>343</v>
      </c>
      <c r="AA101" s="6">
        <v>102.34</v>
      </c>
      <c r="AB101" s="4" t="s">
        <v>330</v>
      </c>
      <c r="AC101" s="4">
        <v>5503249258</v>
      </c>
      <c r="AD101" s="4" t="s">
        <v>1035</v>
      </c>
      <c r="AE101" s="4" t="s">
        <v>328</v>
      </c>
      <c r="AF101" s="1"/>
      <c r="AG101" s="4"/>
      <c r="AH101" s="1">
        <v>43454</v>
      </c>
      <c r="AI101" s="4" t="s">
        <v>682</v>
      </c>
      <c r="AJ101" s="4" t="s">
        <v>480</v>
      </c>
      <c r="AK101" s="1">
        <v>43647</v>
      </c>
      <c r="AL101" s="32">
        <v>2.8</v>
      </c>
      <c r="AM101" s="32">
        <v>2.5999999999999999E-2</v>
      </c>
      <c r="AN101" s="4" t="s">
        <v>328</v>
      </c>
      <c r="AO101" s="1">
        <v>42886</v>
      </c>
      <c r="AP101" s="4" t="s">
        <v>583</v>
      </c>
      <c r="AQ101" s="4" t="s">
        <v>480</v>
      </c>
      <c r="AR101" s="4" t="s">
        <v>379</v>
      </c>
      <c r="AS101" s="4" t="s">
        <v>380</v>
      </c>
      <c r="AT101" s="4" t="s">
        <v>344</v>
      </c>
      <c r="AU101" s="6">
        <v>1561.45</v>
      </c>
      <c r="AV101" s="4" t="s">
        <v>330</v>
      </c>
      <c r="AW101" s="4">
        <v>5503249258</v>
      </c>
      <c r="AX101" s="4" t="s">
        <v>1035</v>
      </c>
      <c r="AY101" s="4" t="s">
        <v>328</v>
      </c>
      <c r="AZ101" s="1"/>
      <c r="BA101" s="4"/>
      <c r="BB101" s="1">
        <v>43454</v>
      </c>
      <c r="BC101" s="4" t="s">
        <v>1036</v>
      </c>
      <c r="BD101" s="4" t="s">
        <v>480</v>
      </c>
      <c r="BE101" s="1">
        <v>43647</v>
      </c>
      <c r="BF101" s="32">
        <v>0</v>
      </c>
      <c r="BG101" s="32">
        <v>0</v>
      </c>
      <c r="BH101" s="4" t="s">
        <v>328</v>
      </c>
      <c r="BI101" s="1"/>
      <c r="BJ101" s="4"/>
      <c r="BK101" s="4" t="s">
        <v>480</v>
      </c>
      <c r="BL101" s="4" t="s">
        <v>379</v>
      </c>
      <c r="BM101" s="4" t="s">
        <v>380</v>
      </c>
      <c r="BN101" s="4" t="s">
        <v>343</v>
      </c>
      <c r="BO101" s="6">
        <v>17.079999999999998</v>
      </c>
      <c r="BP101" s="4" t="s">
        <v>330</v>
      </c>
      <c r="BQ101" s="4">
        <v>5504097128</v>
      </c>
      <c r="BR101" s="4" t="s">
        <v>1037</v>
      </c>
      <c r="BS101" s="4" t="s">
        <v>328</v>
      </c>
      <c r="BT101" s="1"/>
      <c r="BU101" s="4"/>
      <c r="BV101" s="1">
        <v>43452</v>
      </c>
      <c r="BW101" s="4" t="s">
        <v>1038</v>
      </c>
      <c r="BX101" s="4" t="s">
        <v>480</v>
      </c>
      <c r="BY101" s="1">
        <v>43647</v>
      </c>
      <c r="BZ101" s="32">
        <v>3.9</v>
      </c>
      <c r="CA101" s="32">
        <v>2.5999999999999999E-2</v>
      </c>
      <c r="CB101" s="4" t="s">
        <v>328</v>
      </c>
      <c r="CC101" s="1">
        <v>42886</v>
      </c>
      <c r="CD101" s="4" t="s">
        <v>583</v>
      </c>
      <c r="CE101" s="4" t="s">
        <v>480</v>
      </c>
      <c r="CF101" s="4" t="s">
        <v>379</v>
      </c>
      <c r="CG101" s="4" t="s">
        <v>380</v>
      </c>
      <c r="CH101" s="4" t="s">
        <v>343</v>
      </c>
      <c r="CI101" s="6">
        <v>91.53</v>
      </c>
      <c r="CJ101" s="4" t="s">
        <v>330</v>
      </c>
      <c r="CK101" s="4">
        <v>5504037369</v>
      </c>
      <c r="CL101" s="4" t="s">
        <v>1039</v>
      </c>
      <c r="CM101" s="4" t="s">
        <v>328</v>
      </c>
      <c r="CN101" s="1"/>
      <c r="CO101" s="4"/>
      <c r="CP101" s="1">
        <v>43453</v>
      </c>
      <c r="CQ101" s="4" t="s">
        <v>1040</v>
      </c>
      <c r="CR101" s="4" t="s">
        <v>480</v>
      </c>
      <c r="CS101" s="1">
        <v>43282</v>
      </c>
      <c r="CT101" s="32">
        <v>6.94</v>
      </c>
      <c r="CU101" s="32">
        <v>0</v>
      </c>
      <c r="CV101" s="4" t="s">
        <v>328</v>
      </c>
      <c r="CW101" s="1">
        <v>42003</v>
      </c>
      <c r="CX101" s="4" t="s">
        <v>482</v>
      </c>
      <c r="CY101" s="4" t="s">
        <v>480</v>
      </c>
      <c r="CZ101" s="4" t="s">
        <v>379</v>
      </c>
      <c r="DA101" s="4" t="s">
        <v>380</v>
      </c>
      <c r="DB101" s="4" t="s">
        <v>343</v>
      </c>
      <c r="DC101" s="6">
        <v>19.940000000000001</v>
      </c>
      <c r="DD101" s="4" t="s">
        <v>330</v>
      </c>
      <c r="DE101" s="4">
        <v>5504097128</v>
      </c>
      <c r="DF101" s="4" t="s">
        <v>1037</v>
      </c>
      <c r="DG101" s="4" t="s">
        <v>328</v>
      </c>
      <c r="DH101" s="1"/>
      <c r="DI101" s="4"/>
      <c r="DJ101" s="1">
        <v>43452</v>
      </c>
      <c r="DK101" s="4" t="s">
        <v>1041</v>
      </c>
      <c r="DL101" s="4" t="s">
        <v>480</v>
      </c>
      <c r="DM101" s="1">
        <v>43647</v>
      </c>
      <c r="DN101" s="32">
        <v>6.6999999999999993</v>
      </c>
      <c r="DO101" s="32">
        <v>0</v>
      </c>
      <c r="DP101" s="4" t="s">
        <v>328</v>
      </c>
      <c r="DQ101" s="1">
        <v>41893</v>
      </c>
      <c r="DR101" s="4" t="s">
        <v>481</v>
      </c>
      <c r="DS101" s="4" t="s">
        <v>480</v>
      </c>
    </row>
    <row r="102" spans="1:123" ht="15" customHeight="1" x14ac:dyDescent="0.25">
      <c r="A102" s="26">
        <v>99</v>
      </c>
      <c r="B102" s="27" t="s">
        <v>966</v>
      </c>
      <c r="C102" s="27" t="s">
        <v>967</v>
      </c>
      <c r="D102" s="4" t="s">
        <v>379</v>
      </c>
      <c r="E102" s="4" t="s">
        <v>380</v>
      </c>
      <c r="F102" s="4" t="s">
        <v>347</v>
      </c>
      <c r="G102" s="6">
        <v>4.0599999999999996</v>
      </c>
      <c r="H102" s="4" t="s">
        <v>330</v>
      </c>
      <c r="I102" s="4">
        <v>5503248039</v>
      </c>
      <c r="J102" s="4" t="s">
        <v>381</v>
      </c>
      <c r="K102" s="4" t="s">
        <v>328</v>
      </c>
      <c r="L102" s="1"/>
      <c r="M102" s="4"/>
      <c r="N102" s="1">
        <v>43453</v>
      </c>
      <c r="O102" s="4" t="s">
        <v>1034</v>
      </c>
      <c r="P102" s="4" t="s">
        <v>480</v>
      </c>
      <c r="Q102" s="1">
        <v>43647</v>
      </c>
      <c r="R102" s="32">
        <v>0</v>
      </c>
      <c r="S102" s="32">
        <v>1.0389999999999999</v>
      </c>
      <c r="T102" s="4" t="s">
        <v>328</v>
      </c>
      <c r="U102" s="1">
        <v>42886</v>
      </c>
      <c r="V102" s="4" t="s">
        <v>584</v>
      </c>
      <c r="W102" s="4" t="s">
        <v>480</v>
      </c>
      <c r="X102" s="4" t="s">
        <v>379</v>
      </c>
      <c r="Y102" s="4" t="s">
        <v>380</v>
      </c>
      <c r="Z102" s="4" t="s">
        <v>343</v>
      </c>
      <c r="AA102" s="6">
        <v>102.34</v>
      </c>
      <c r="AB102" s="4" t="s">
        <v>330</v>
      </c>
      <c r="AC102" s="4">
        <v>5503249258</v>
      </c>
      <c r="AD102" s="4" t="s">
        <v>1035</v>
      </c>
      <c r="AE102" s="4" t="s">
        <v>328</v>
      </c>
      <c r="AF102" s="1"/>
      <c r="AG102" s="4"/>
      <c r="AH102" s="1">
        <v>43454</v>
      </c>
      <c r="AI102" s="4" t="s">
        <v>682</v>
      </c>
      <c r="AJ102" s="4" t="s">
        <v>480</v>
      </c>
      <c r="AK102" s="1">
        <v>43647</v>
      </c>
      <c r="AL102" s="32">
        <v>2.8</v>
      </c>
      <c r="AM102" s="32">
        <v>2.5999999999999999E-2</v>
      </c>
      <c r="AN102" s="4" t="s">
        <v>328</v>
      </c>
      <c r="AO102" s="1">
        <v>42886</v>
      </c>
      <c r="AP102" s="4" t="s">
        <v>583</v>
      </c>
      <c r="AQ102" s="4" t="s">
        <v>480</v>
      </c>
      <c r="AR102" s="4" t="s">
        <v>379</v>
      </c>
      <c r="AS102" s="4" t="s">
        <v>380</v>
      </c>
      <c r="AT102" s="4" t="s">
        <v>344</v>
      </c>
      <c r="AU102" s="6">
        <v>1561.45</v>
      </c>
      <c r="AV102" s="4" t="s">
        <v>330</v>
      </c>
      <c r="AW102" s="4">
        <v>5503249258</v>
      </c>
      <c r="AX102" s="4" t="s">
        <v>1035</v>
      </c>
      <c r="AY102" s="4" t="s">
        <v>328</v>
      </c>
      <c r="AZ102" s="1"/>
      <c r="BA102" s="4"/>
      <c r="BB102" s="1">
        <v>43454</v>
      </c>
      <c r="BC102" s="4" t="s">
        <v>1036</v>
      </c>
      <c r="BD102" s="4" t="s">
        <v>480</v>
      </c>
      <c r="BE102" s="1">
        <v>43647</v>
      </c>
      <c r="BF102" s="32">
        <v>0</v>
      </c>
      <c r="BG102" s="32">
        <v>0</v>
      </c>
      <c r="BH102" s="4" t="s">
        <v>328</v>
      </c>
      <c r="BI102" s="1"/>
      <c r="BJ102" s="4"/>
      <c r="BK102" s="4" t="s">
        <v>480</v>
      </c>
      <c r="BL102" s="4" t="s">
        <v>379</v>
      </c>
      <c r="BM102" s="4" t="s">
        <v>380</v>
      </c>
      <c r="BN102" s="4" t="s">
        <v>343</v>
      </c>
      <c r="BO102" s="6">
        <v>17.079999999999998</v>
      </c>
      <c r="BP102" s="4" t="s">
        <v>330</v>
      </c>
      <c r="BQ102" s="4">
        <v>5504097128</v>
      </c>
      <c r="BR102" s="4" t="s">
        <v>1037</v>
      </c>
      <c r="BS102" s="4" t="s">
        <v>328</v>
      </c>
      <c r="BT102" s="1"/>
      <c r="BU102" s="4"/>
      <c r="BV102" s="1">
        <v>43452</v>
      </c>
      <c r="BW102" s="4" t="s">
        <v>1038</v>
      </c>
      <c r="BX102" s="4" t="s">
        <v>480</v>
      </c>
      <c r="BY102" s="1">
        <v>43647</v>
      </c>
      <c r="BZ102" s="32">
        <v>3.9</v>
      </c>
      <c r="CA102" s="32">
        <v>2.5999999999999999E-2</v>
      </c>
      <c r="CB102" s="4" t="s">
        <v>328</v>
      </c>
      <c r="CC102" s="1">
        <v>42886</v>
      </c>
      <c r="CD102" s="4" t="s">
        <v>583</v>
      </c>
      <c r="CE102" s="4" t="s">
        <v>480</v>
      </c>
      <c r="CF102" s="4" t="s">
        <v>379</v>
      </c>
      <c r="CG102" s="4" t="s">
        <v>380</v>
      </c>
      <c r="CH102" s="4" t="s">
        <v>343</v>
      </c>
      <c r="CI102" s="6">
        <v>91.53</v>
      </c>
      <c r="CJ102" s="4" t="s">
        <v>330</v>
      </c>
      <c r="CK102" s="4">
        <v>5504037369</v>
      </c>
      <c r="CL102" s="4" t="s">
        <v>1039</v>
      </c>
      <c r="CM102" s="4" t="s">
        <v>328</v>
      </c>
      <c r="CN102" s="1"/>
      <c r="CO102" s="4"/>
      <c r="CP102" s="1">
        <v>43453</v>
      </c>
      <c r="CQ102" s="4" t="s">
        <v>1040</v>
      </c>
      <c r="CR102" s="4" t="s">
        <v>480</v>
      </c>
      <c r="CS102" s="1">
        <v>43282</v>
      </c>
      <c r="CT102" s="32">
        <v>6.94</v>
      </c>
      <c r="CU102" s="32">
        <v>0</v>
      </c>
      <c r="CV102" s="4" t="s">
        <v>328</v>
      </c>
      <c r="CW102" s="1">
        <v>42003</v>
      </c>
      <c r="CX102" s="4" t="s">
        <v>482</v>
      </c>
      <c r="CY102" s="4" t="s">
        <v>480</v>
      </c>
      <c r="CZ102" s="4" t="s">
        <v>379</v>
      </c>
      <c r="DA102" s="4" t="s">
        <v>380</v>
      </c>
      <c r="DB102" s="4" t="s">
        <v>343</v>
      </c>
      <c r="DC102" s="6">
        <v>19.940000000000001</v>
      </c>
      <c r="DD102" s="4" t="s">
        <v>330</v>
      </c>
      <c r="DE102" s="4">
        <v>5504097128</v>
      </c>
      <c r="DF102" s="4" t="s">
        <v>1037</v>
      </c>
      <c r="DG102" s="4" t="s">
        <v>328</v>
      </c>
      <c r="DH102" s="1"/>
      <c r="DI102" s="4"/>
      <c r="DJ102" s="1">
        <v>43452</v>
      </c>
      <c r="DK102" s="4" t="s">
        <v>1041</v>
      </c>
      <c r="DL102" s="4" t="s">
        <v>480</v>
      </c>
      <c r="DM102" s="1">
        <v>43647</v>
      </c>
      <c r="DN102" s="32">
        <v>6.6999999999999993</v>
      </c>
      <c r="DO102" s="32">
        <v>0</v>
      </c>
      <c r="DP102" s="4" t="s">
        <v>328</v>
      </c>
      <c r="DQ102" s="1">
        <v>41893</v>
      </c>
      <c r="DR102" s="4" t="s">
        <v>481</v>
      </c>
      <c r="DS102" s="4" t="s">
        <v>480</v>
      </c>
    </row>
    <row r="103" spans="1:123" ht="15" customHeight="1" x14ac:dyDescent="0.25">
      <c r="A103" s="26">
        <v>100</v>
      </c>
      <c r="B103" s="27" t="s">
        <v>971</v>
      </c>
      <c r="C103" s="27" t="s">
        <v>972</v>
      </c>
      <c r="D103" s="4" t="s">
        <v>379</v>
      </c>
      <c r="E103" s="4" t="s">
        <v>380</v>
      </c>
      <c r="F103" s="4" t="s">
        <v>347</v>
      </c>
      <c r="G103" s="6">
        <v>4.0599999999999996</v>
      </c>
      <c r="H103" s="4" t="s">
        <v>330</v>
      </c>
      <c r="I103" s="4">
        <v>5503248039</v>
      </c>
      <c r="J103" s="4" t="s">
        <v>381</v>
      </c>
      <c r="K103" s="4" t="s">
        <v>328</v>
      </c>
      <c r="L103" s="1"/>
      <c r="M103" s="4"/>
      <c r="N103" s="1">
        <v>43453</v>
      </c>
      <c r="O103" s="4" t="s">
        <v>1034</v>
      </c>
      <c r="P103" s="4" t="s">
        <v>480</v>
      </c>
      <c r="Q103" s="1">
        <v>43647</v>
      </c>
      <c r="R103" s="32">
        <v>0</v>
      </c>
      <c r="S103" s="32">
        <v>1.0389999999999999</v>
      </c>
      <c r="T103" s="4" t="s">
        <v>328</v>
      </c>
      <c r="U103" s="1">
        <v>42886</v>
      </c>
      <c r="V103" s="4" t="s">
        <v>584</v>
      </c>
      <c r="W103" s="4" t="s">
        <v>480</v>
      </c>
      <c r="X103" s="4" t="s">
        <v>379</v>
      </c>
      <c r="Y103" s="4" t="s">
        <v>380</v>
      </c>
      <c r="Z103" s="4" t="s">
        <v>343</v>
      </c>
      <c r="AA103" s="6">
        <v>102.34</v>
      </c>
      <c r="AB103" s="4" t="s">
        <v>330</v>
      </c>
      <c r="AC103" s="4">
        <v>5503249258</v>
      </c>
      <c r="AD103" s="4" t="s">
        <v>1035</v>
      </c>
      <c r="AE103" s="4" t="s">
        <v>328</v>
      </c>
      <c r="AF103" s="1"/>
      <c r="AG103" s="4"/>
      <c r="AH103" s="1">
        <v>43454</v>
      </c>
      <c r="AI103" s="4" t="s">
        <v>682</v>
      </c>
      <c r="AJ103" s="4" t="s">
        <v>480</v>
      </c>
      <c r="AK103" s="1">
        <v>43647</v>
      </c>
      <c r="AL103" s="32">
        <v>2.8</v>
      </c>
      <c r="AM103" s="32">
        <v>2.5999999999999999E-2</v>
      </c>
      <c r="AN103" s="4" t="s">
        <v>328</v>
      </c>
      <c r="AO103" s="1">
        <v>42886</v>
      </c>
      <c r="AP103" s="4" t="s">
        <v>583</v>
      </c>
      <c r="AQ103" s="4" t="s">
        <v>480</v>
      </c>
      <c r="AR103" s="4" t="s">
        <v>379</v>
      </c>
      <c r="AS103" s="4" t="s">
        <v>380</v>
      </c>
      <c r="AT103" s="4" t="s">
        <v>344</v>
      </c>
      <c r="AU103" s="6">
        <v>1561.45</v>
      </c>
      <c r="AV103" s="4" t="s">
        <v>330</v>
      </c>
      <c r="AW103" s="4">
        <v>5503249258</v>
      </c>
      <c r="AX103" s="4" t="s">
        <v>1035</v>
      </c>
      <c r="AY103" s="4" t="s">
        <v>328</v>
      </c>
      <c r="AZ103" s="1"/>
      <c r="BA103" s="4"/>
      <c r="BB103" s="1">
        <v>43454</v>
      </c>
      <c r="BC103" s="4" t="s">
        <v>1036</v>
      </c>
      <c r="BD103" s="4" t="s">
        <v>480</v>
      </c>
      <c r="BE103" s="1">
        <v>43647</v>
      </c>
      <c r="BF103" s="32">
        <v>0</v>
      </c>
      <c r="BG103" s="32">
        <v>0</v>
      </c>
      <c r="BH103" s="4" t="s">
        <v>328</v>
      </c>
      <c r="BI103" s="1"/>
      <c r="BJ103" s="4"/>
      <c r="BK103" s="4" t="s">
        <v>480</v>
      </c>
      <c r="BL103" s="4" t="s">
        <v>379</v>
      </c>
      <c r="BM103" s="4" t="s">
        <v>380</v>
      </c>
      <c r="BN103" s="4" t="s">
        <v>343</v>
      </c>
      <c r="BO103" s="6">
        <v>17.079999999999998</v>
      </c>
      <c r="BP103" s="4" t="s">
        <v>330</v>
      </c>
      <c r="BQ103" s="4">
        <v>5504097128</v>
      </c>
      <c r="BR103" s="4" t="s">
        <v>1037</v>
      </c>
      <c r="BS103" s="4" t="s">
        <v>328</v>
      </c>
      <c r="BT103" s="1"/>
      <c r="BU103" s="4"/>
      <c r="BV103" s="1">
        <v>43452</v>
      </c>
      <c r="BW103" s="4" t="s">
        <v>1038</v>
      </c>
      <c r="BX103" s="4" t="s">
        <v>480</v>
      </c>
      <c r="BY103" s="1">
        <v>43647</v>
      </c>
      <c r="BZ103" s="32">
        <v>3.9</v>
      </c>
      <c r="CA103" s="32">
        <v>2.5999999999999999E-2</v>
      </c>
      <c r="CB103" s="4" t="s">
        <v>328</v>
      </c>
      <c r="CC103" s="1">
        <v>42886</v>
      </c>
      <c r="CD103" s="4" t="s">
        <v>583</v>
      </c>
      <c r="CE103" s="4" t="s">
        <v>480</v>
      </c>
      <c r="CF103" s="4" t="s">
        <v>379</v>
      </c>
      <c r="CG103" s="4" t="s">
        <v>380</v>
      </c>
      <c r="CH103" s="4" t="s">
        <v>343</v>
      </c>
      <c r="CI103" s="6">
        <v>91.53</v>
      </c>
      <c r="CJ103" s="4" t="s">
        <v>330</v>
      </c>
      <c r="CK103" s="4">
        <v>5504037369</v>
      </c>
      <c r="CL103" s="4" t="s">
        <v>1039</v>
      </c>
      <c r="CM103" s="4" t="s">
        <v>328</v>
      </c>
      <c r="CN103" s="1"/>
      <c r="CO103" s="4"/>
      <c r="CP103" s="1">
        <v>43453</v>
      </c>
      <c r="CQ103" s="4" t="s">
        <v>1040</v>
      </c>
      <c r="CR103" s="4" t="s">
        <v>480</v>
      </c>
      <c r="CS103" s="1">
        <v>43282</v>
      </c>
      <c r="CT103" s="32">
        <v>6.94</v>
      </c>
      <c r="CU103" s="32">
        <v>0</v>
      </c>
      <c r="CV103" s="4" t="s">
        <v>328</v>
      </c>
      <c r="CW103" s="1">
        <v>42003</v>
      </c>
      <c r="CX103" s="4" t="s">
        <v>482</v>
      </c>
      <c r="CY103" s="4" t="s">
        <v>480</v>
      </c>
      <c r="CZ103" s="4" t="s">
        <v>379</v>
      </c>
      <c r="DA103" s="4" t="s">
        <v>380</v>
      </c>
      <c r="DB103" s="4" t="s">
        <v>343</v>
      </c>
      <c r="DC103" s="6">
        <v>19.940000000000001</v>
      </c>
      <c r="DD103" s="4" t="s">
        <v>330</v>
      </c>
      <c r="DE103" s="4">
        <v>5504097128</v>
      </c>
      <c r="DF103" s="4" t="s">
        <v>1037</v>
      </c>
      <c r="DG103" s="4" t="s">
        <v>328</v>
      </c>
      <c r="DH103" s="1"/>
      <c r="DI103" s="4"/>
      <c r="DJ103" s="1">
        <v>43452</v>
      </c>
      <c r="DK103" s="4" t="s">
        <v>1041</v>
      </c>
      <c r="DL103" s="4" t="s">
        <v>480</v>
      </c>
      <c r="DM103" s="1">
        <v>43647</v>
      </c>
      <c r="DN103" s="32">
        <v>6.6999999999999993</v>
      </c>
      <c r="DO103" s="32">
        <v>0</v>
      </c>
      <c r="DP103" s="4" t="s">
        <v>328</v>
      </c>
      <c r="DQ103" s="1">
        <v>41893</v>
      </c>
      <c r="DR103" s="4" t="s">
        <v>481</v>
      </c>
      <c r="DS103" s="4" t="s">
        <v>480</v>
      </c>
    </row>
    <row r="104" spans="1:123" ht="15" customHeight="1" x14ac:dyDescent="0.25">
      <c r="A104" s="26">
        <v>101</v>
      </c>
      <c r="B104" s="27" t="s">
        <v>976</v>
      </c>
      <c r="C104" s="27" t="s">
        <v>977</v>
      </c>
      <c r="D104" s="4" t="s">
        <v>379</v>
      </c>
      <c r="E104" s="4" t="s">
        <v>380</v>
      </c>
      <c r="F104" s="4" t="s">
        <v>347</v>
      </c>
      <c r="G104" s="6">
        <v>4.0599999999999996</v>
      </c>
      <c r="H104" s="4" t="s">
        <v>330</v>
      </c>
      <c r="I104" s="4">
        <v>5503248039</v>
      </c>
      <c r="J104" s="4" t="s">
        <v>381</v>
      </c>
      <c r="K104" s="4" t="s">
        <v>328</v>
      </c>
      <c r="L104" s="1"/>
      <c r="M104" s="4"/>
      <c r="N104" s="1">
        <v>43453</v>
      </c>
      <c r="O104" s="4" t="s">
        <v>1034</v>
      </c>
      <c r="P104" s="4" t="s">
        <v>480</v>
      </c>
      <c r="Q104" s="1">
        <v>43647</v>
      </c>
      <c r="R104" s="32">
        <v>0</v>
      </c>
      <c r="S104" s="32">
        <v>1.0389999999999999</v>
      </c>
      <c r="T104" s="4" t="s">
        <v>328</v>
      </c>
      <c r="U104" s="1">
        <v>42886</v>
      </c>
      <c r="V104" s="4" t="s">
        <v>584</v>
      </c>
      <c r="W104" s="4" t="s">
        <v>480</v>
      </c>
      <c r="X104" s="4" t="s">
        <v>379</v>
      </c>
      <c r="Y104" s="4" t="s">
        <v>380</v>
      </c>
      <c r="Z104" s="4" t="s">
        <v>343</v>
      </c>
      <c r="AA104" s="6">
        <v>102.34</v>
      </c>
      <c r="AB104" s="4" t="s">
        <v>330</v>
      </c>
      <c r="AC104" s="4">
        <v>5503249258</v>
      </c>
      <c r="AD104" s="4" t="s">
        <v>1035</v>
      </c>
      <c r="AE104" s="4" t="s">
        <v>328</v>
      </c>
      <c r="AF104" s="1"/>
      <c r="AG104" s="4"/>
      <c r="AH104" s="1">
        <v>43454</v>
      </c>
      <c r="AI104" s="4" t="s">
        <v>682</v>
      </c>
      <c r="AJ104" s="4" t="s">
        <v>480</v>
      </c>
      <c r="AK104" s="1">
        <v>43647</v>
      </c>
      <c r="AL104" s="32">
        <v>2.8</v>
      </c>
      <c r="AM104" s="32">
        <v>2.5999999999999999E-2</v>
      </c>
      <c r="AN104" s="4" t="s">
        <v>328</v>
      </c>
      <c r="AO104" s="1">
        <v>42886</v>
      </c>
      <c r="AP104" s="4" t="s">
        <v>583</v>
      </c>
      <c r="AQ104" s="4" t="s">
        <v>480</v>
      </c>
      <c r="AR104" s="4" t="s">
        <v>379</v>
      </c>
      <c r="AS104" s="4" t="s">
        <v>380</v>
      </c>
      <c r="AT104" s="4" t="s">
        <v>344</v>
      </c>
      <c r="AU104" s="6">
        <v>1561.45</v>
      </c>
      <c r="AV104" s="4" t="s">
        <v>330</v>
      </c>
      <c r="AW104" s="4">
        <v>5503249258</v>
      </c>
      <c r="AX104" s="4" t="s">
        <v>1035</v>
      </c>
      <c r="AY104" s="4" t="s">
        <v>328</v>
      </c>
      <c r="AZ104" s="1"/>
      <c r="BA104" s="4"/>
      <c r="BB104" s="1">
        <v>43454</v>
      </c>
      <c r="BC104" s="4" t="s">
        <v>1036</v>
      </c>
      <c r="BD104" s="4" t="s">
        <v>480</v>
      </c>
      <c r="BE104" s="1">
        <v>43647</v>
      </c>
      <c r="BF104" s="32">
        <v>0</v>
      </c>
      <c r="BG104" s="32">
        <v>0</v>
      </c>
      <c r="BH104" s="4" t="s">
        <v>328</v>
      </c>
      <c r="BI104" s="1"/>
      <c r="BJ104" s="4"/>
      <c r="BK104" s="4" t="s">
        <v>480</v>
      </c>
      <c r="BL104" s="4" t="s">
        <v>379</v>
      </c>
      <c r="BM104" s="4" t="s">
        <v>380</v>
      </c>
      <c r="BN104" s="4" t="s">
        <v>343</v>
      </c>
      <c r="BO104" s="6">
        <v>17.079999999999998</v>
      </c>
      <c r="BP104" s="4" t="s">
        <v>330</v>
      </c>
      <c r="BQ104" s="4">
        <v>5504097128</v>
      </c>
      <c r="BR104" s="4" t="s">
        <v>1037</v>
      </c>
      <c r="BS104" s="4" t="s">
        <v>328</v>
      </c>
      <c r="BT104" s="1"/>
      <c r="BU104" s="4"/>
      <c r="BV104" s="1">
        <v>43452</v>
      </c>
      <c r="BW104" s="4" t="s">
        <v>1038</v>
      </c>
      <c r="BX104" s="4" t="s">
        <v>480</v>
      </c>
      <c r="BY104" s="1">
        <v>43647</v>
      </c>
      <c r="BZ104" s="32">
        <v>3.9</v>
      </c>
      <c r="CA104" s="32">
        <v>2.5999999999999999E-2</v>
      </c>
      <c r="CB104" s="4" t="s">
        <v>328</v>
      </c>
      <c r="CC104" s="1">
        <v>42886</v>
      </c>
      <c r="CD104" s="4" t="s">
        <v>583</v>
      </c>
      <c r="CE104" s="4" t="s">
        <v>480</v>
      </c>
      <c r="CF104" s="4" t="s">
        <v>379</v>
      </c>
      <c r="CG104" s="4" t="s">
        <v>380</v>
      </c>
      <c r="CH104" s="4" t="s">
        <v>343</v>
      </c>
      <c r="CI104" s="6">
        <v>91.53</v>
      </c>
      <c r="CJ104" s="4" t="s">
        <v>330</v>
      </c>
      <c r="CK104" s="4">
        <v>5504037369</v>
      </c>
      <c r="CL104" s="4" t="s">
        <v>1039</v>
      </c>
      <c r="CM104" s="4" t="s">
        <v>328</v>
      </c>
      <c r="CN104" s="1"/>
      <c r="CO104" s="4"/>
      <c r="CP104" s="1">
        <v>43453</v>
      </c>
      <c r="CQ104" s="4" t="s">
        <v>1040</v>
      </c>
      <c r="CR104" s="4" t="s">
        <v>480</v>
      </c>
      <c r="CS104" s="1">
        <v>43282</v>
      </c>
      <c r="CT104" s="32">
        <v>6.94</v>
      </c>
      <c r="CU104" s="32">
        <v>0</v>
      </c>
      <c r="CV104" s="4" t="s">
        <v>328</v>
      </c>
      <c r="CW104" s="1">
        <v>42003</v>
      </c>
      <c r="CX104" s="4" t="s">
        <v>482</v>
      </c>
      <c r="CY104" s="4" t="s">
        <v>480</v>
      </c>
      <c r="CZ104" s="4" t="s">
        <v>379</v>
      </c>
      <c r="DA104" s="4" t="s">
        <v>380</v>
      </c>
      <c r="DB104" s="4" t="s">
        <v>343</v>
      </c>
      <c r="DC104" s="6">
        <v>19.940000000000001</v>
      </c>
      <c r="DD104" s="4" t="s">
        <v>330</v>
      </c>
      <c r="DE104" s="4">
        <v>5504097128</v>
      </c>
      <c r="DF104" s="4" t="s">
        <v>1037</v>
      </c>
      <c r="DG104" s="4" t="s">
        <v>328</v>
      </c>
      <c r="DH104" s="1"/>
      <c r="DI104" s="4"/>
      <c r="DJ104" s="1">
        <v>43452</v>
      </c>
      <c r="DK104" s="4" t="s">
        <v>1041</v>
      </c>
      <c r="DL104" s="4" t="s">
        <v>480</v>
      </c>
      <c r="DM104" s="1">
        <v>43647</v>
      </c>
      <c r="DN104" s="32">
        <v>6.6999999999999993</v>
      </c>
      <c r="DO104" s="32">
        <v>0</v>
      </c>
      <c r="DP104" s="4" t="s">
        <v>328</v>
      </c>
      <c r="DQ104" s="1">
        <v>41893</v>
      </c>
      <c r="DR104" s="4" t="s">
        <v>481</v>
      </c>
      <c r="DS104" s="4" t="s">
        <v>480</v>
      </c>
    </row>
    <row r="105" spans="1:123" ht="15" customHeight="1" x14ac:dyDescent="0.25">
      <c r="A105" s="26">
        <v>102</v>
      </c>
      <c r="B105" s="27" t="s">
        <v>981</v>
      </c>
      <c r="C105" s="27" t="s">
        <v>982</v>
      </c>
      <c r="D105" s="4" t="s">
        <v>379</v>
      </c>
      <c r="E105" s="4" t="s">
        <v>380</v>
      </c>
      <c r="F105" s="4" t="s">
        <v>347</v>
      </c>
      <c r="G105" s="6">
        <v>4.0599999999999996</v>
      </c>
      <c r="H105" s="4" t="s">
        <v>330</v>
      </c>
      <c r="I105" s="4">
        <v>5503248039</v>
      </c>
      <c r="J105" s="4" t="s">
        <v>381</v>
      </c>
      <c r="K105" s="4" t="s">
        <v>328</v>
      </c>
      <c r="L105" s="1"/>
      <c r="M105" s="4"/>
      <c r="N105" s="1">
        <v>43453</v>
      </c>
      <c r="O105" s="4" t="s">
        <v>1034</v>
      </c>
      <c r="P105" s="4" t="s">
        <v>480</v>
      </c>
      <c r="Q105" s="1">
        <v>43647</v>
      </c>
      <c r="R105" s="32">
        <v>0</v>
      </c>
      <c r="S105" s="32">
        <v>1.0389999999999999</v>
      </c>
      <c r="T105" s="4" t="s">
        <v>328</v>
      </c>
      <c r="U105" s="1">
        <v>42886</v>
      </c>
      <c r="V105" s="4" t="s">
        <v>584</v>
      </c>
      <c r="W105" s="4" t="s">
        <v>480</v>
      </c>
      <c r="X105" s="4" t="s">
        <v>379</v>
      </c>
      <c r="Y105" s="4" t="s">
        <v>380</v>
      </c>
      <c r="Z105" s="4" t="s">
        <v>343</v>
      </c>
      <c r="AA105" s="6">
        <v>102.34</v>
      </c>
      <c r="AB105" s="4" t="s">
        <v>330</v>
      </c>
      <c r="AC105" s="4">
        <v>5503249258</v>
      </c>
      <c r="AD105" s="4" t="s">
        <v>1035</v>
      </c>
      <c r="AE105" s="4" t="s">
        <v>328</v>
      </c>
      <c r="AF105" s="1"/>
      <c r="AG105" s="4"/>
      <c r="AH105" s="1">
        <v>43454</v>
      </c>
      <c r="AI105" s="4" t="s">
        <v>682</v>
      </c>
      <c r="AJ105" s="4" t="s">
        <v>480</v>
      </c>
      <c r="AK105" s="1">
        <v>43647</v>
      </c>
      <c r="AL105" s="32">
        <v>2.8</v>
      </c>
      <c r="AM105" s="32">
        <v>2.5999999999999999E-2</v>
      </c>
      <c r="AN105" s="4" t="s">
        <v>328</v>
      </c>
      <c r="AO105" s="1">
        <v>42886</v>
      </c>
      <c r="AP105" s="4" t="s">
        <v>583</v>
      </c>
      <c r="AQ105" s="4" t="s">
        <v>480</v>
      </c>
      <c r="AR105" s="4" t="s">
        <v>379</v>
      </c>
      <c r="AS105" s="4" t="s">
        <v>380</v>
      </c>
      <c r="AT105" s="4" t="s">
        <v>344</v>
      </c>
      <c r="AU105" s="6">
        <v>1561.45</v>
      </c>
      <c r="AV105" s="4" t="s">
        <v>330</v>
      </c>
      <c r="AW105" s="4">
        <v>5503249258</v>
      </c>
      <c r="AX105" s="4" t="s">
        <v>1035</v>
      </c>
      <c r="AY105" s="4" t="s">
        <v>328</v>
      </c>
      <c r="AZ105" s="1"/>
      <c r="BA105" s="4"/>
      <c r="BB105" s="1">
        <v>43454</v>
      </c>
      <c r="BC105" s="4" t="s">
        <v>1036</v>
      </c>
      <c r="BD105" s="4" t="s">
        <v>480</v>
      </c>
      <c r="BE105" s="1">
        <v>43647</v>
      </c>
      <c r="BF105" s="32">
        <v>0</v>
      </c>
      <c r="BG105" s="32">
        <v>0</v>
      </c>
      <c r="BH105" s="4" t="s">
        <v>328</v>
      </c>
      <c r="BI105" s="1"/>
      <c r="BJ105" s="4"/>
      <c r="BK105" s="4" t="s">
        <v>480</v>
      </c>
      <c r="BL105" s="4" t="s">
        <v>379</v>
      </c>
      <c r="BM105" s="4" t="s">
        <v>380</v>
      </c>
      <c r="BN105" s="4" t="s">
        <v>343</v>
      </c>
      <c r="BO105" s="6">
        <v>17.079999999999998</v>
      </c>
      <c r="BP105" s="4" t="s">
        <v>330</v>
      </c>
      <c r="BQ105" s="4">
        <v>5504097128</v>
      </c>
      <c r="BR105" s="4" t="s">
        <v>1037</v>
      </c>
      <c r="BS105" s="4" t="s">
        <v>328</v>
      </c>
      <c r="BT105" s="1"/>
      <c r="BU105" s="4"/>
      <c r="BV105" s="1">
        <v>43452</v>
      </c>
      <c r="BW105" s="4" t="s">
        <v>1038</v>
      </c>
      <c r="BX105" s="4" t="s">
        <v>480</v>
      </c>
      <c r="BY105" s="1">
        <v>43647</v>
      </c>
      <c r="BZ105" s="32">
        <v>3.9</v>
      </c>
      <c r="CA105" s="32">
        <v>2.5999999999999999E-2</v>
      </c>
      <c r="CB105" s="4" t="s">
        <v>328</v>
      </c>
      <c r="CC105" s="1">
        <v>42886</v>
      </c>
      <c r="CD105" s="4" t="s">
        <v>583</v>
      </c>
      <c r="CE105" s="4" t="s">
        <v>480</v>
      </c>
      <c r="CF105" s="4" t="s">
        <v>379</v>
      </c>
      <c r="CG105" s="4" t="s">
        <v>380</v>
      </c>
      <c r="CH105" s="4" t="s">
        <v>343</v>
      </c>
      <c r="CI105" s="6">
        <v>91.53</v>
      </c>
      <c r="CJ105" s="4" t="s">
        <v>330</v>
      </c>
      <c r="CK105" s="4">
        <v>5504037369</v>
      </c>
      <c r="CL105" s="4" t="s">
        <v>1039</v>
      </c>
      <c r="CM105" s="4" t="s">
        <v>328</v>
      </c>
      <c r="CN105" s="1"/>
      <c r="CO105" s="4"/>
      <c r="CP105" s="1">
        <v>43453</v>
      </c>
      <c r="CQ105" s="4" t="s">
        <v>1040</v>
      </c>
      <c r="CR105" s="4" t="s">
        <v>480</v>
      </c>
      <c r="CS105" s="1">
        <v>43282</v>
      </c>
      <c r="CT105" s="32">
        <v>6.94</v>
      </c>
      <c r="CU105" s="32">
        <v>0</v>
      </c>
      <c r="CV105" s="4" t="s">
        <v>328</v>
      </c>
      <c r="CW105" s="1">
        <v>42003</v>
      </c>
      <c r="CX105" s="4" t="s">
        <v>482</v>
      </c>
      <c r="CY105" s="4" t="s">
        <v>480</v>
      </c>
      <c r="CZ105" s="4" t="s">
        <v>379</v>
      </c>
      <c r="DA105" s="4" t="s">
        <v>380</v>
      </c>
      <c r="DB105" s="4" t="s">
        <v>343</v>
      </c>
      <c r="DC105" s="6">
        <v>19.940000000000001</v>
      </c>
      <c r="DD105" s="4" t="s">
        <v>330</v>
      </c>
      <c r="DE105" s="4">
        <v>5504097128</v>
      </c>
      <c r="DF105" s="4" t="s">
        <v>1037</v>
      </c>
      <c r="DG105" s="4" t="s">
        <v>328</v>
      </c>
      <c r="DH105" s="1"/>
      <c r="DI105" s="4"/>
      <c r="DJ105" s="1">
        <v>43452</v>
      </c>
      <c r="DK105" s="4" t="s">
        <v>1041</v>
      </c>
      <c r="DL105" s="4" t="s">
        <v>480</v>
      </c>
      <c r="DM105" s="1">
        <v>43647</v>
      </c>
      <c r="DN105" s="32">
        <v>6.6999999999999993</v>
      </c>
      <c r="DO105" s="32">
        <v>0</v>
      </c>
      <c r="DP105" s="4" t="s">
        <v>328</v>
      </c>
      <c r="DQ105" s="1">
        <v>41893</v>
      </c>
      <c r="DR105" s="4" t="s">
        <v>481</v>
      </c>
      <c r="DS105" s="4" t="s">
        <v>480</v>
      </c>
    </row>
    <row r="106" spans="1:123" ht="15" customHeight="1" x14ac:dyDescent="0.25">
      <c r="A106" s="26">
        <v>103</v>
      </c>
      <c r="B106" s="27" t="s">
        <v>986</v>
      </c>
      <c r="C106" s="27" t="s">
        <v>987</v>
      </c>
      <c r="D106" s="4" t="s">
        <v>379</v>
      </c>
      <c r="E106" s="4" t="s">
        <v>380</v>
      </c>
      <c r="F106" s="4" t="s">
        <v>347</v>
      </c>
      <c r="G106" s="6">
        <v>4.0599999999999996</v>
      </c>
      <c r="H106" s="4" t="s">
        <v>330</v>
      </c>
      <c r="I106" s="4">
        <v>5503248039</v>
      </c>
      <c r="J106" s="4" t="s">
        <v>381</v>
      </c>
      <c r="K106" s="4" t="s">
        <v>328</v>
      </c>
      <c r="L106" s="1"/>
      <c r="M106" s="4"/>
      <c r="N106" s="1">
        <v>43453</v>
      </c>
      <c r="O106" s="4" t="s">
        <v>1034</v>
      </c>
      <c r="P106" s="4" t="s">
        <v>480</v>
      </c>
      <c r="Q106" s="1">
        <v>43647</v>
      </c>
      <c r="R106" s="32">
        <v>0</v>
      </c>
      <c r="S106" s="32">
        <v>1.0389999999999999</v>
      </c>
      <c r="T106" s="4" t="s">
        <v>328</v>
      </c>
      <c r="U106" s="1">
        <v>42886</v>
      </c>
      <c r="V106" s="4" t="s">
        <v>584</v>
      </c>
      <c r="W106" s="4" t="s">
        <v>480</v>
      </c>
      <c r="X106" s="4" t="s">
        <v>379</v>
      </c>
      <c r="Y106" s="4" t="s">
        <v>380</v>
      </c>
      <c r="Z106" s="4" t="s">
        <v>343</v>
      </c>
      <c r="AA106" s="6">
        <v>102.34</v>
      </c>
      <c r="AB106" s="4" t="s">
        <v>330</v>
      </c>
      <c r="AC106" s="4">
        <v>5503249258</v>
      </c>
      <c r="AD106" s="4" t="s">
        <v>1035</v>
      </c>
      <c r="AE106" s="4" t="s">
        <v>328</v>
      </c>
      <c r="AF106" s="1"/>
      <c r="AG106" s="4"/>
      <c r="AH106" s="1">
        <v>43454</v>
      </c>
      <c r="AI106" s="4" t="s">
        <v>682</v>
      </c>
      <c r="AJ106" s="4" t="s">
        <v>480</v>
      </c>
      <c r="AK106" s="1">
        <v>43647</v>
      </c>
      <c r="AL106" s="32">
        <v>2.8</v>
      </c>
      <c r="AM106" s="32">
        <v>2.5999999999999999E-2</v>
      </c>
      <c r="AN106" s="4" t="s">
        <v>328</v>
      </c>
      <c r="AO106" s="1">
        <v>42886</v>
      </c>
      <c r="AP106" s="4" t="s">
        <v>583</v>
      </c>
      <c r="AQ106" s="4" t="s">
        <v>480</v>
      </c>
      <c r="AR106" s="4" t="s">
        <v>379</v>
      </c>
      <c r="AS106" s="4" t="s">
        <v>380</v>
      </c>
      <c r="AT106" s="4" t="s">
        <v>344</v>
      </c>
      <c r="AU106" s="6">
        <v>1561.45</v>
      </c>
      <c r="AV106" s="4" t="s">
        <v>330</v>
      </c>
      <c r="AW106" s="4">
        <v>5503249258</v>
      </c>
      <c r="AX106" s="4" t="s">
        <v>1035</v>
      </c>
      <c r="AY106" s="4" t="s">
        <v>328</v>
      </c>
      <c r="AZ106" s="1"/>
      <c r="BA106" s="4"/>
      <c r="BB106" s="1">
        <v>43454</v>
      </c>
      <c r="BC106" s="4" t="s">
        <v>1036</v>
      </c>
      <c r="BD106" s="4" t="s">
        <v>480</v>
      </c>
      <c r="BE106" s="1">
        <v>43647</v>
      </c>
      <c r="BF106" s="32">
        <v>0</v>
      </c>
      <c r="BG106" s="32">
        <v>0</v>
      </c>
      <c r="BH106" s="4" t="s">
        <v>328</v>
      </c>
      <c r="BI106" s="1"/>
      <c r="BJ106" s="4"/>
      <c r="BK106" s="4" t="s">
        <v>480</v>
      </c>
      <c r="BL106" s="4" t="s">
        <v>379</v>
      </c>
      <c r="BM106" s="4" t="s">
        <v>380</v>
      </c>
      <c r="BN106" s="4" t="s">
        <v>343</v>
      </c>
      <c r="BO106" s="6">
        <v>17.079999999999998</v>
      </c>
      <c r="BP106" s="4" t="s">
        <v>330</v>
      </c>
      <c r="BQ106" s="4">
        <v>5504097128</v>
      </c>
      <c r="BR106" s="4" t="s">
        <v>1037</v>
      </c>
      <c r="BS106" s="4" t="s">
        <v>328</v>
      </c>
      <c r="BT106" s="1"/>
      <c r="BU106" s="4"/>
      <c r="BV106" s="1">
        <v>43452</v>
      </c>
      <c r="BW106" s="4" t="s">
        <v>1038</v>
      </c>
      <c r="BX106" s="4" t="s">
        <v>480</v>
      </c>
      <c r="BY106" s="1">
        <v>43647</v>
      </c>
      <c r="BZ106" s="32">
        <v>3.9</v>
      </c>
      <c r="CA106" s="32">
        <v>2.5999999999999999E-2</v>
      </c>
      <c r="CB106" s="4" t="s">
        <v>328</v>
      </c>
      <c r="CC106" s="1">
        <v>42886</v>
      </c>
      <c r="CD106" s="4" t="s">
        <v>583</v>
      </c>
      <c r="CE106" s="4" t="s">
        <v>480</v>
      </c>
      <c r="CF106" s="4" t="s">
        <v>379</v>
      </c>
      <c r="CG106" s="4" t="s">
        <v>380</v>
      </c>
      <c r="CH106" s="4" t="s">
        <v>343</v>
      </c>
      <c r="CI106" s="6">
        <v>91.53</v>
      </c>
      <c r="CJ106" s="4" t="s">
        <v>330</v>
      </c>
      <c r="CK106" s="4">
        <v>5504037369</v>
      </c>
      <c r="CL106" s="4" t="s">
        <v>1039</v>
      </c>
      <c r="CM106" s="4" t="s">
        <v>328</v>
      </c>
      <c r="CN106" s="1"/>
      <c r="CO106" s="4"/>
      <c r="CP106" s="1">
        <v>43453</v>
      </c>
      <c r="CQ106" s="4" t="s">
        <v>1040</v>
      </c>
      <c r="CR106" s="4" t="s">
        <v>480</v>
      </c>
      <c r="CS106" s="1">
        <v>43282</v>
      </c>
      <c r="CT106" s="32">
        <v>6.94</v>
      </c>
      <c r="CU106" s="32">
        <v>0</v>
      </c>
      <c r="CV106" s="4" t="s">
        <v>328</v>
      </c>
      <c r="CW106" s="1">
        <v>42003</v>
      </c>
      <c r="CX106" s="4" t="s">
        <v>482</v>
      </c>
      <c r="CY106" s="4" t="s">
        <v>480</v>
      </c>
      <c r="CZ106" s="4" t="s">
        <v>379</v>
      </c>
      <c r="DA106" s="4" t="s">
        <v>380</v>
      </c>
      <c r="DB106" s="4" t="s">
        <v>343</v>
      </c>
      <c r="DC106" s="6">
        <v>19.940000000000001</v>
      </c>
      <c r="DD106" s="4" t="s">
        <v>330</v>
      </c>
      <c r="DE106" s="4">
        <v>5504097128</v>
      </c>
      <c r="DF106" s="4" t="s">
        <v>1037</v>
      </c>
      <c r="DG106" s="4" t="s">
        <v>328</v>
      </c>
      <c r="DH106" s="1"/>
      <c r="DI106" s="4"/>
      <c r="DJ106" s="1">
        <v>43452</v>
      </c>
      <c r="DK106" s="4" t="s">
        <v>1041</v>
      </c>
      <c r="DL106" s="4" t="s">
        <v>480</v>
      </c>
      <c r="DM106" s="1">
        <v>43647</v>
      </c>
      <c r="DN106" s="32">
        <v>6.6999999999999993</v>
      </c>
      <c r="DO106" s="32">
        <v>0</v>
      </c>
      <c r="DP106" s="4" t="s">
        <v>328</v>
      </c>
      <c r="DQ106" s="1">
        <v>41893</v>
      </c>
      <c r="DR106" s="4" t="s">
        <v>481</v>
      </c>
      <c r="DS106" s="4" t="s">
        <v>480</v>
      </c>
    </row>
    <row r="107" spans="1:123" ht="15" customHeight="1" x14ac:dyDescent="0.25">
      <c r="A107" s="26">
        <v>104</v>
      </c>
      <c r="B107" s="27" t="s">
        <v>991</v>
      </c>
      <c r="C107" s="27" t="s">
        <v>992</v>
      </c>
      <c r="D107" s="4" t="s">
        <v>379</v>
      </c>
      <c r="E107" s="4" t="s">
        <v>380</v>
      </c>
      <c r="F107" s="4" t="s">
        <v>347</v>
      </c>
      <c r="G107" s="6">
        <v>4.0599999999999996</v>
      </c>
      <c r="H107" s="4" t="s">
        <v>330</v>
      </c>
      <c r="I107" s="4">
        <v>5503248039</v>
      </c>
      <c r="J107" s="4" t="s">
        <v>381</v>
      </c>
      <c r="K107" s="4" t="s">
        <v>328</v>
      </c>
      <c r="L107" s="1"/>
      <c r="M107" s="4"/>
      <c r="N107" s="1">
        <v>43453</v>
      </c>
      <c r="O107" s="4" t="s">
        <v>1034</v>
      </c>
      <c r="P107" s="4" t="s">
        <v>480</v>
      </c>
      <c r="Q107" s="1">
        <v>43647</v>
      </c>
      <c r="R107" s="32">
        <v>0</v>
      </c>
      <c r="S107" s="32">
        <v>1.0389999999999999</v>
      </c>
      <c r="T107" s="4" t="s">
        <v>328</v>
      </c>
      <c r="U107" s="1">
        <v>42886</v>
      </c>
      <c r="V107" s="4" t="s">
        <v>584</v>
      </c>
      <c r="W107" s="4" t="s">
        <v>480</v>
      </c>
      <c r="X107" s="4" t="s">
        <v>379</v>
      </c>
      <c r="Y107" s="4" t="s">
        <v>380</v>
      </c>
      <c r="Z107" s="4" t="s">
        <v>343</v>
      </c>
      <c r="AA107" s="6">
        <v>102.34</v>
      </c>
      <c r="AB107" s="4" t="s">
        <v>330</v>
      </c>
      <c r="AC107" s="4">
        <v>5503249258</v>
      </c>
      <c r="AD107" s="4" t="s">
        <v>1035</v>
      </c>
      <c r="AE107" s="4" t="s">
        <v>328</v>
      </c>
      <c r="AF107" s="1"/>
      <c r="AG107" s="4"/>
      <c r="AH107" s="1">
        <v>43454</v>
      </c>
      <c r="AI107" s="4" t="s">
        <v>682</v>
      </c>
      <c r="AJ107" s="4" t="s">
        <v>480</v>
      </c>
      <c r="AK107" s="1">
        <v>43647</v>
      </c>
      <c r="AL107" s="32">
        <v>3.4</v>
      </c>
      <c r="AM107" s="32">
        <v>4.2000000000000003E-2</v>
      </c>
      <c r="AN107" s="4" t="s">
        <v>328</v>
      </c>
      <c r="AO107" s="1">
        <v>42886</v>
      </c>
      <c r="AP107" s="4" t="s">
        <v>583</v>
      </c>
      <c r="AQ107" s="4" t="s">
        <v>480</v>
      </c>
      <c r="AR107" s="4" t="s">
        <v>379</v>
      </c>
      <c r="AS107" s="4" t="s">
        <v>380</v>
      </c>
      <c r="AT107" s="4" t="s">
        <v>344</v>
      </c>
      <c r="AU107" s="6">
        <v>1561.45</v>
      </c>
      <c r="AV107" s="4" t="s">
        <v>330</v>
      </c>
      <c r="AW107" s="4">
        <v>5503249258</v>
      </c>
      <c r="AX107" s="4" t="s">
        <v>1035</v>
      </c>
      <c r="AY107" s="4" t="s">
        <v>328</v>
      </c>
      <c r="AZ107" s="1"/>
      <c r="BA107" s="4"/>
      <c r="BB107" s="1">
        <v>43454</v>
      </c>
      <c r="BC107" s="4" t="s">
        <v>1036</v>
      </c>
      <c r="BD107" s="4" t="s">
        <v>480</v>
      </c>
      <c r="BE107" s="1">
        <v>43647</v>
      </c>
      <c r="BF107" s="32">
        <v>0</v>
      </c>
      <c r="BG107" s="32">
        <v>0</v>
      </c>
      <c r="BH107" s="4" t="s">
        <v>328</v>
      </c>
      <c r="BI107" s="1"/>
      <c r="BJ107" s="4"/>
      <c r="BK107" s="4" t="s">
        <v>480</v>
      </c>
      <c r="BL107" s="4" t="s">
        <v>379</v>
      </c>
      <c r="BM107" s="4" t="s">
        <v>380</v>
      </c>
      <c r="BN107" s="4" t="s">
        <v>343</v>
      </c>
      <c r="BO107" s="6">
        <v>17.079999999999998</v>
      </c>
      <c r="BP107" s="4" t="s">
        <v>330</v>
      </c>
      <c r="BQ107" s="4">
        <v>5504097128</v>
      </c>
      <c r="BR107" s="4" t="s">
        <v>1037</v>
      </c>
      <c r="BS107" s="4" t="s">
        <v>328</v>
      </c>
      <c r="BT107" s="1"/>
      <c r="BU107" s="4"/>
      <c r="BV107" s="1">
        <v>43452</v>
      </c>
      <c r="BW107" s="4" t="s">
        <v>1038</v>
      </c>
      <c r="BX107" s="4" t="s">
        <v>480</v>
      </c>
      <c r="BY107" s="1">
        <v>43647</v>
      </c>
      <c r="BZ107" s="32">
        <v>5.0999999999999996</v>
      </c>
      <c r="CA107" s="32">
        <v>4.2000000000000003E-2</v>
      </c>
      <c r="CB107" s="4" t="s">
        <v>328</v>
      </c>
      <c r="CC107" s="1">
        <v>42886</v>
      </c>
      <c r="CD107" s="4" t="s">
        <v>583</v>
      </c>
      <c r="CE107" s="4" t="s">
        <v>480</v>
      </c>
      <c r="CF107" s="4" t="s">
        <v>379</v>
      </c>
      <c r="CG107" s="4" t="s">
        <v>380</v>
      </c>
      <c r="CH107" s="4" t="s">
        <v>343</v>
      </c>
      <c r="CI107" s="6">
        <v>91.53</v>
      </c>
      <c r="CJ107" s="4" t="s">
        <v>330</v>
      </c>
      <c r="CK107" s="4">
        <v>5504037369</v>
      </c>
      <c r="CL107" s="4" t="s">
        <v>1039</v>
      </c>
      <c r="CM107" s="4" t="s">
        <v>328</v>
      </c>
      <c r="CN107" s="1"/>
      <c r="CO107" s="4"/>
      <c r="CP107" s="1">
        <v>43453</v>
      </c>
      <c r="CQ107" s="4" t="s">
        <v>1040</v>
      </c>
      <c r="CR107" s="4" t="s">
        <v>480</v>
      </c>
      <c r="CS107" s="1">
        <v>43282</v>
      </c>
      <c r="CT107" s="32">
        <v>6.94</v>
      </c>
      <c r="CU107" s="32">
        <v>0</v>
      </c>
      <c r="CV107" s="4" t="s">
        <v>328</v>
      </c>
      <c r="CW107" s="1">
        <v>42003</v>
      </c>
      <c r="CX107" s="4" t="s">
        <v>482</v>
      </c>
      <c r="CY107" s="4" t="s">
        <v>480</v>
      </c>
      <c r="CZ107" s="4" t="s">
        <v>379</v>
      </c>
      <c r="DA107" s="4" t="s">
        <v>380</v>
      </c>
      <c r="DB107" s="4" t="s">
        <v>343</v>
      </c>
      <c r="DC107" s="6">
        <v>19.940000000000001</v>
      </c>
      <c r="DD107" s="4" t="s">
        <v>330</v>
      </c>
      <c r="DE107" s="4">
        <v>5504097128</v>
      </c>
      <c r="DF107" s="4" t="s">
        <v>1037</v>
      </c>
      <c r="DG107" s="4" t="s">
        <v>328</v>
      </c>
      <c r="DH107" s="1"/>
      <c r="DI107" s="4"/>
      <c r="DJ107" s="1">
        <v>43452</v>
      </c>
      <c r="DK107" s="4" t="s">
        <v>1041</v>
      </c>
      <c r="DL107" s="4" t="s">
        <v>480</v>
      </c>
      <c r="DM107" s="1">
        <v>43647</v>
      </c>
      <c r="DN107" s="32">
        <v>8.5</v>
      </c>
      <c r="DO107" s="32">
        <v>0</v>
      </c>
      <c r="DP107" s="4" t="s">
        <v>328</v>
      </c>
      <c r="DQ107" s="1">
        <v>41893</v>
      </c>
      <c r="DR107" s="4" t="s">
        <v>481</v>
      </c>
      <c r="DS107" s="4" t="s">
        <v>480</v>
      </c>
    </row>
    <row r="108" spans="1:123" ht="15" customHeight="1" x14ac:dyDescent="0.25">
      <c r="A108" s="26">
        <v>105</v>
      </c>
      <c r="B108" s="27" t="s">
        <v>996</v>
      </c>
      <c r="C108" s="27" t="s">
        <v>997</v>
      </c>
      <c r="D108" s="4" t="s">
        <v>379</v>
      </c>
      <c r="E108" s="4" t="s">
        <v>380</v>
      </c>
      <c r="F108" s="4" t="s">
        <v>347</v>
      </c>
      <c r="G108" s="6">
        <v>2.7</v>
      </c>
      <c r="H108" s="4" t="s">
        <v>330</v>
      </c>
      <c r="I108" s="4">
        <v>5503248039</v>
      </c>
      <c r="J108" s="4" t="s">
        <v>381</v>
      </c>
      <c r="K108" s="4" t="s">
        <v>328</v>
      </c>
      <c r="L108" s="1"/>
      <c r="M108" s="4"/>
      <c r="N108" s="1">
        <v>43453</v>
      </c>
      <c r="O108" s="4" t="s">
        <v>1034</v>
      </c>
      <c r="P108" s="4" t="s">
        <v>480</v>
      </c>
      <c r="Q108" s="1">
        <v>43647</v>
      </c>
      <c r="R108" s="32">
        <v>0</v>
      </c>
      <c r="S108" s="32">
        <v>2.3460000000000001</v>
      </c>
      <c r="T108" s="4" t="s">
        <v>328</v>
      </c>
      <c r="U108" s="1">
        <v>42886</v>
      </c>
      <c r="V108" s="4" t="s">
        <v>584</v>
      </c>
      <c r="W108" s="4" t="s">
        <v>480</v>
      </c>
      <c r="X108" s="4" t="s">
        <v>379</v>
      </c>
      <c r="Y108" s="4" t="s">
        <v>380</v>
      </c>
      <c r="Z108" s="4" t="s">
        <v>343</v>
      </c>
      <c r="AA108" s="6">
        <v>110.52</v>
      </c>
      <c r="AB108" s="4" t="s">
        <v>330</v>
      </c>
      <c r="AC108" s="4">
        <v>5503249258</v>
      </c>
      <c r="AD108" s="4" t="s">
        <v>1035</v>
      </c>
      <c r="AE108" s="4" t="s">
        <v>328</v>
      </c>
      <c r="AF108" s="1"/>
      <c r="AG108" s="4"/>
      <c r="AH108" s="1">
        <v>43454</v>
      </c>
      <c r="AI108" s="62" t="s">
        <v>1002</v>
      </c>
      <c r="AJ108" s="4" t="s">
        <v>480</v>
      </c>
      <c r="AK108" s="1">
        <v>43647</v>
      </c>
      <c r="AL108" s="32">
        <v>2.8</v>
      </c>
      <c r="AM108" s="32">
        <v>1.6E-2</v>
      </c>
      <c r="AN108" s="4" t="s">
        <v>328</v>
      </c>
      <c r="AO108" s="1">
        <v>42886</v>
      </c>
      <c r="AP108" s="4" t="s">
        <v>583</v>
      </c>
      <c r="AQ108" s="4" t="s">
        <v>480</v>
      </c>
      <c r="AR108" s="4" t="s">
        <v>379</v>
      </c>
      <c r="AS108" s="4" t="s">
        <v>380</v>
      </c>
      <c r="AT108" s="4" t="s">
        <v>344</v>
      </c>
      <c r="AU108" s="6">
        <v>1877.84</v>
      </c>
      <c r="AV108" s="4" t="s">
        <v>330</v>
      </c>
      <c r="AW108" s="4">
        <v>5503249258</v>
      </c>
      <c r="AX108" s="4" t="s">
        <v>1003</v>
      </c>
      <c r="AY108" s="4" t="s">
        <v>328</v>
      </c>
      <c r="AZ108" s="1"/>
      <c r="BA108" s="4"/>
      <c r="BB108" s="1">
        <v>43454</v>
      </c>
      <c r="BC108" s="4" t="s">
        <v>1002</v>
      </c>
      <c r="BD108" s="4" t="s">
        <v>480</v>
      </c>
      <c r="BE108" s="1">
        <v>43647</v>
      </c>
      <c r="BF108" s="32">
        <v>0</v>
      </c>
      <c r="BG108" s="32">
        <v>0</v>
      </c>
      <c r="BH108" s="4" t="s">
        <v>328</v>
      </c>
      <c r="BI108" s="1"/>
      <c r="BJ108" s="4"/>
      <c r="BK108" s="4" t="s">
        <v>480</v>
      </c>
      <c r="BL108" s="4" t="s">
        <v>379</v>
      </c>
      <c r="BM108" s="4" t="s">
        <v>380</v>
      </c>
      <c r="BN108" s="4" t="s">
        <v>343</v>
      </c>
      <c r="BO108" s="6">
        <v>17.079999999999998</v>
      </c>
      <c r="BP108" s="4" t="s">
        <v>330</v>
      </c>
      <c r="BQ108" s="4">
        <v>5504097128</v>
      </c>
      <c r="BR108" s="4" t="s">
        <v>1037</v>
      </c>
      <c r="BS108" s="4" t="s">
        <v>328</v>
      </c>
      <c r="BT108" s="1"/>
      <c r="BU108" s="4"/>
      <c r="BV108" s="1">
        <v>43452</v>
      </c>
      <c r="BW108" s="4" t="s">
        <v>1038</v>
      </c>
      <c r="BX108" s="4" t="s">
        <v>480</v>
      </c>
      <c r="BY108" s="1">
        <v>43647</v>
      </c>
      <c r="BZ108" s="32">
        <v>3.9</v>
      </c>
      <c r="CA108" s="32">
        <v>1.6E-2</v>
      </c>
      <c r="CB108" s="4" t="s">
        <v>328</v>
      </c>
      <c r="CC108" s="1">
        <v>42886</v>
      </c>
      <c r="CD108" s="4" t="s">
        <v>583</v>
      </c>
      <c r="CE108" s="4" t="s">
        <v>480</v>
      </c>
      <c r="CF108" s="4" t="s">
        <v>382</v>
      </c>
      <c r="CG108" s="4" t="s">
        <v>380</v>
      </c>
      <c r="CH108" s="4"/>
      <c r="CI108" s="6"/>
      <c r="CJ108" s="4" t="s">
        <v>330</v>
      </c>
      <c r="CK108" s="4">
        <v>5504037369</v>
      </c>
      <c r="CL108" s="4" t="s">
        <v>1039</v>
      </c>
      <c r="CM108" s="4" t="s">
        <v>328</v>
      </c>
      <c r="CN108" s="1"/>
      <c r="CO108" s="4"/>
      <c r="CP108" s="1"/>
      <c r="CQ108" s="4"/>
      <c r="CR108" s="4"/>
      <c r="CS108" s="1"/>
      <c r="CT108" s="32"/>
      <c r="CU108" s="32"/>
      <c r="CV108" s="4" t="s">
        <v>328</v>
      </c>
      <c r="CW108" s="1">
        <v>42003</v>
      </c>
      <c r="CX108" s="4" t="s">
        <v>482</v>
      </c>
      <c r="CY108" s="4" t="s">
        <v>480</v>
      </c>
      <c r="CZ108" s="4" t="s">
        <v>379</v>
      </c>
      <c r="DA108" s="4" t="s">
        <v>380</v>
      </c>
      <c r="DB108" s="4" t="s">
        <v>343</v>
      </c>
      <c r="DC108" s="6">
        <v>19.940000000000001</v>
      </c>
      <c r="DD108" s="4" t="s">
        <v>330</v>
      </c>
      <c r="DE108" s="4">
        <v>5504097128</v>
      </c>
      <c r="DF108" s="4" t="s">
        <v>1037</v>
      </c>
      <c r="DG108" s="4" t="s">
        <v>328</v>
      </c>
      <c r="DH108" s="1"/>
      <c r="DI108" s="4"/>
      <c r="DJ108" s="1">
        <v>43452</v>
      </c>
      <c r="DK108" s="4" t="s">
        <v>1041</v>
      </c>
      <c r="DL108" s="4" t="s">
        <v>480</v>
      </c>
      <c r="DM108" s="1">
        <v>43647</v>
      </c>
      <c r="DN108" s="32">
        <v>6.6999999999999993</v>
      </c>
      <c r="DO108" s="32">
        <v>0</v>
      </c>
      <c r="DP108" s="4" t="s">
        <v>328</v>
      </c>
      <c r="DQ108" s="1">
        <v>41893</v>
      </c>
      <c r="DR108" s="4" t="s">
        <v>481</v>
      </c>
      <c r="DS108" s="4" t="s">
        <v>480</v>
      </c>
    </row>
    <row r="109" spans="1:123" ht="15" customHeight="1" x14ac:dyDescent="0.25">
      <c r="A109" s="26">
        <v>106</v>
      </c>
      <c r="B109" s="27" t="s">
        <v>411</v>
      </c>
      <c r="C109" s="27" t="s">
        <v>626</v>
      </c>
      <c r="D109" s="4" t="s">
        <v>379</v>
      </c>
      <c r="E109" s="4" t="s">
        <v>380</v>
      </c>
      <c r="F109" s="4" t="s">
        <v>347</v>
      </c>
      <c r="G109" s="6">
        <v>4.0599999999999996</v>
      </c>
      <c r="H109" s="4" t="s">
        <v>330</v>
      </c>
      <c r="I109" s="4">
        <v>5503248039</v>
      </c>
      <c r="J109" s="4" t="s">
        <v>381</v>
      </c>
      <c r="K109" s="4" t="s">
        <v>328</v>
      </c>
      <c r="L109" s="1"/>
      <c r="M109" s="4"/>
      <c r="N109" s="1">
        <v>43453</v>
      </c>
      <c r="O109" s="4" t="s">
        <v>1034</v>
      </c>
      <c r="P109" s="4" t="s">
        <v>480</v>
      </c>
      <c r="Q109" s="1">
        <v>43647</v>
      </c>
      <c r="R109" s="32">
        <v>0</v>
      </c>
      <c r="S109" s="32">
        <v>1.0389999999999999</v>
      </c>
      <c r="T109" s="4" t="s">
        <v>328</v>
      </c>
      <c r="U109" s="1">
        <v>42886</v>
      </c>
      <c r="V109" s="4" t="s">
        <v>584</v>
      </c>
      <c r="W109" s="4" t="s">
        <v>480</v>
      </c>
      <c r="X109" s="4" t="s">
        <v>379</v>
      </c>
      <c r="Y109" s="4" t="s">
        <v>380</v>
      </c>
      <c r="Z109" s="4" t="s">
        <v>343</v>
      </c>
      <c r="AA109" s="6">
        <v>102.34</v>
      </c>
      <c r="AB109" s="4" t="s">
        <v>330</v>
      </c>
      <c r="AC109" s="4">
        <v>5503249258</v>
      </c>
      <c r="AD109" s="4" t="s">
        <v>1035</v>
      </c>
      <c r="AE109" s="4" t="s">
        <v>328</v>
      </c>
      <c r="AF109" s="1"/>
      <c r="AG109" s="4"/>
      <c r="AH109" s="1">
        <v>43454</v>
      </c>
      <c r="AI109" s="4" t="s">
        <v>682</v>
      </c>
      <c r="AJ109" s="4" t="s">
        <v>480</v>
      </c>
      <c r="AK109" s="1">
        <v>43647</v>
      </c>
      <c r="AL109" s="32">
        <v>3.4</v>
      </c>
      <c r="AM109" s="32">
        <v>4.2000000000000003E-2</v>
      </c>
      <c r="AN109" s="4" t="s">
        <v>328</v>
      </c>
      <c r="AO109" s="1">
        <v>42886</v>
      </c>
      <c r="AP109" s="4" t="s">
        <v>583</v>
      </c>
      <c r="AQ109" s="4" t="s">
        <v>480</v>
      </c>
      <c r="AR109" s="4" t="s">
        <v>379</v>
      </c>
      <c r="AS109" s="4" t="s">
        <v>380</v>
      </c>
      <c r="AT109" s="4" t="s">
        <v>344</v>
      </c>
      <c r="AU109" s="6">
        <v>1561.45</v>
      </c>
      <c r="AV109" s="4" t="s">
        <v>330</v>
      </c>
      <c r="AW109" s="4">
        <v>5503249258</v>
      </c>
      <c r="AX109" s="4" t="s">
        <v>1035</v>
      </c>
      <c r="AY109" s="4" t="s">
        <v>328</v>
      </c>
      <c r="AZ109" s="1"/>
      <c r="BA109" s="4"/>
      <c r="BB109" s="1">
        <v>43454</v>
      </c>
      <c r="BC109" s="4" t="s">
        <v>1036</v>
      </c>
      <c r="BD109" s="4" t="s">
        <v>480</v>
      </c>
      <c r="BE109" s="1">
        <v>43647</v>
      </c>
      <c r="BF109" s="32">
        <v>0</v>
      </c>
      <c r="BG109" s="32">
        <v>0</v>
      </c>
      <c r="BH109" s="4" t="s">
        <v>328</v>
      </c>
      <c r="BI109" s="1"/>
      <c r="BJ109" s="4"/>
      <c r="BK109" s="4" t="s">
        <v>480</v>
      </c>
      <c r="BL109" s="4" t="s">
        <v>379</v>
      </c>
      <c r="BM109" s="4" t="s">
        <v>380</v>
      </c>
      <c r="BN109" s="4" t="s">
        <v>343</v>
      </c>
      <c r="BO109" s="6">
        <v>17.079999999999998</v>
      </c>
      <c r="BP109" s="4" t="s">
        <v>330</v>
      </c>
      <c r="BQ109" s="4">
        <v>5504097128</v>
      </c>
      <c r="BR109" s="4" t="s">
        <v>1037</v>
      </c>
      <c r="BS109" s="4" t="s">
        <v>328</v>
      </c>
      <c r="BT109" s="1"/>
      <c r="BU109" s="4"/>
      <c r="BV109" s="1">
        <v>43452</v>
      </c>
      <c r="BW109" s="4" t="s">
        <v>1038</v>
      </c>
      <c r="BX109" s="4" t="s">
        <v>480</v>
      </c>
      <c r="BY109" s="1">
        <v>43647</v>
      </c>
      <c r="BZ109" s="32">
        <v>5.0999999999999996</v>
      </c>
      <c r="CA109" s="32">
        <v>4.2000000000000003E-2</v>
      </c>
      <c r="CB109" s="4" t="s">
        <v>328</v>
      </c>
      <c r="CC109" s="1">
        <v>42886</v>
      </c>
      <c r="CD109" s="4" t="s">
        <v>583</v>
      </c>
      <c r="CE109" s="4" t="s">
        <v>480</v>
      </c>
      <c r="CF109" s="4" t="s">
        <v>379</v>
      </c>
      <c r="CG109" s="4" t="s">
        <v>380</v>
      </c>
      <c r="CH109" s="4" t="s">
        <v>343</v>
      </c>
      <c r="CI109" s="6">
        <v>91.53</v>
      </c>
      <c r="CJ109" s="4" t="s">
        <v>330</v>
      </c>
      <c r="CK109" s="4">
        <v>5504037369</v>
      </c>
      <c r="CL109" s="4" t="s">
        <v>1039</v>
      </c>
      <c r="CM109" s="4" t="s">
        <v>328</v>
      </c>
      <c r="CN109" s="1"/>
      <c r="CO109" s="4"/>
      <c r="CP109" s="1">
        <v>43453</v>
      </c>
      <c r="CQ109" s="4" t="s">
        <v>1040</v>
      </c>
      <c r="CR109" s="4" t="s">
        <v>480</v>
      </c>
      <c r="CS109" s="1">
        <v>43282</v>
      </c>
      <c r="CT109" s="32">
        <v>6.94</v>
      </c>
      <c r="CU109" s="32">
        <v>0</v>
      </c>
      <c r="CV109" s="4" t="s">
        <v>328</v>
      </c>
      <c r="CW109" s="1">
        <v>42003</v>
      </c>
      <c r="CX109" s="4" t="s">
        <v>482</v>
      </c>
      <c r="CY109" s="4" t="s">
        <v>480</v>
      </c>
      <c r="CZ109" s="4" t="s">
        <v>379</v>
      </c>
      <c r="DA109" s="4" t="s">
        <v>380</v>
      </c>
      <c r="DB109" s="4" t="s">
        <v>343</v>
      </c>
      <c r="DC109" s="6">
        <v>19.940000000000001</v>
      </c>
      <c r="DD109" s="4" t="s">
        <v>330</v>
      </c>
      <c r="DE109" s="4">
        <v>5504097128</v>
      </c>
      <c r="DF109" s="4" t="s">
        <v>1037</v>
      </c>
      <c r="DG109" s="4" t="s">
        <v>328</v>
      </c>
      <c r="DH109" s="1"/>
      <c r="DI109" s="4"/>
      <c r="DJ109" s="1">
        <v>43452</v>
      </c>
      <c r="DK109" s="4" t="s">
        <v>1041</v>
      </c>
      <c r="DL109" s="4" t="s">
        <v>480</v>
      </c>
      <c r="DM109" s="1">
        <v>43647</v>
      </c>
      <c r="DN109" s="32">
        <v>8.5</v>
      </c>
      <c r="DO109" s="32">
        <v>0</v>
      </c>
      <c r="DP109" s="4" t="s">
        <v>328</v>
      </c>
      <c r="DQ109" s="1">
        <v>41893</v>
      </c>
      <c r="DR109" s="4" t="s">
        <v>481</v>
      </c>
      <c r="DS109" s="4" t="s">
        <v>480</v>
      </c>
    </row>
    <row r="110" spans="1:123" ht="15" customHeight="1" x14ac:dyDescent="0.25">
      <c r="A110" s="26">
        <v>107</v>
      </c>
      <c r="B110" s="27" t="s">
        <v>412</v>
      </c>
      <c r="C110" s="27" t="s">
        <v>627</v>
      </c>
      <c r="D110" s="4" t="s">
        <v>379</v>
      </c>
      <c r="E110" s="4" t="s">
        <v>380</v>
      </c>
      <c r="F110" s="4" t="s">
        <v>347</v>
      </c>
      <c r="G110" s="6">
        <v>2.84</v>
      </c>
      <c r="H110" s="4" t="s">
        <v>330</v>
      </c>
      <c r="I110" s="4">
        <v>5503248039</v>
      </c>
      <c r="J110" s="4" t="s">
        <v>381</v>
      </c>
      <c r="K110" s="4" t="s">
        <v>328</v>
      </c>
      <c r="L110" s="1"/>
      <c r="M110" s="4"/>
      <c r="N110" s="1">
        <v>43453</v>
      </c>
      <c r="O110" s="4" t="s">
        <v>1034</v>
      </c>
      <c r="P110" s="4" t="s">
        <v>480</v>
      </c>
      <c r="Q110" s="1">
        <v>43647</v>
      </c>
      <c r="R110" s="32">
        <v>0</v>
      </c>
      <c r="S110" s="32">
        <v>2.6749999999999998</v>
      </c>
      <c r="T110" s="4" t="s">
        <v>328</v>
      </c>
      <c r="U110" s="1">
        <v>42886</v>
      </c>
      <c r="V110" s="4" t="s">
        <v>584</v>
      </c>
      <c r="W110" s="4" t="s">
        <v>480</v>
      </c>
      <c r="X110" s="4" t="s">
        <v>379</v>
      </c>
      <c r="Y110" s="4" t="s">
        <v>380</v>
      </c>
      <c r="Z110" s="4" t="s">
        <v>343</v>
      </c>
      <c r="AA110" s="6">
        <v>102.34</v>
      </c>
      <c r="AB110" s="4" t="s">
        <v>330</v>
      </c>
      <c r="AC110" s="4">
        <v>5503249258</v>
      </c>
      <c r="AD110" s="4" t="s">
        <v>1035</v>
      </c>
      <c r="AE110" s="4" t="s">
        <v>328</v>
      </c>
      <c r="AF110" s="1"/>
      <c r="AG110" s="4"/>
      <c r="AH110" s="1">
        <v>43454</v>
      </c>
      <c r="AI110" s="4" t="s">
        <v>682</v>
      </c>
      <c r="AJ110" s="4" t="s">
        <v>480</v>
      </c>
      <c r="AK110" s="1">
        <v>43647</v>
      </c>
      <c r="AL110" s="32">
        <v>3.4</v>
      </c>
      <c r="AM110" s="32">
        <v>4.2000000000000003E-2</v>
      </c>
      <c r="AN110" s="4" t="s">
        <v>328</v>
      </c>
      <c r="AO110" s="1">
        <v>42886</v>
      </c>
      <c r="AP110" s="4" t="s">
        <v>583</v>
      </c>
      <c r="AQ110" s="4" t="s">
        <v>480</v>
      </c>
      <c r="AR110" s="4" t="s">
        <v>379</v>
      </c>
      <c r="AS110" s="4" t="s">
        <v>380</v>
      </c>
      <c r="AT110" s="4" t="s">
        <v>344</v>
      </c>
      <c r="AU110" s="6">
        <v>1561.45</v>
      </c>
      <c r="AV110" s="4" t="s">
        <v>330</v>
      </c>
      <c r="AW110" s="4">
        <v>5503249258</v>
      </c>
      <c r="AX110" s="4" t="s">
        <v>1035</v>
      </c>
      <c r="AY110" s="4" t="s">
        <v>328</v>
      </c>
      <c r="AZ110" s="1"/>
      <c r="BA110" s="4"/>
      <c r="BB110" s="1">
        <v>43454</v>
      </c>
      <c r="BC110" s="4" t="s">
        <v>1036</v>
      </c>
      <c r="BD110" s="4" t="s">
        <v>480</v>
      </c>
      <c r="BE110" s="1">
        <v>43647</v>
      </c>
      <c r="BF110" s="32">
        <v>0</v>
      </c>
      <c r="BG110" s="32">
        <v>0</v>
      </c>
      <c r="BH110" s="4" t="s">
        <v>328</v>
      </c>
      <c r="BI110" s="1"/>
      <c r="BJ110" s="4"/>
      <c r="BK110" s="4" t="s">
        <v>480</v>
      </c>
      <c r="BL110" s="4" t="s">
        <v>379</v>
      </c>
      <c r="BM110" s="4" t="s">
        <v>380</v>
      </c>
      <c r="BN110" s="4" t="s">
        <v>343</v>
      </c>
      <c r="BO110" s="6">
        <v>17.079999999999998</v>
      </c>
      <c r="BP110" s="4" t="s">
        <v>330</v>
      </c>
      <c r="BQ110" s="4">
        <v>5504097128</v>
      </c>
      <c r="BR110" s="4" t="s">
        <v>1037</v>
      </c>
      <c r="BS110" s="4" t="s">
        <v>328</v>
      </c>
      <c r="BT110" s="1"/>
      <c r="BU110" s="4"/>
      <c r="BV110" s="1">
        <v>43452</v>
      </c>
      <c r="BW110" s="4" t="s">
        <v>1038</v>
      </c>
      <c r="BX110" s="4" t="s">
        <v>480</v>
      </c>
      <c r="BY110" s="1">
        <v>43647</v>
      </c>
      <c r="BZ110" s="32">
        <v>5.0999999999999996</v>
      </c>
      <c r="CA110" s="32">
        <v>4.2000000000000003E-2</v>
      </c>
      <c r="CB110" s="4" t="s">
        <v>328</v>
      </c>
      <c r="CC110" s="1">
        <v>42886</v>
      </c>
      <c r="CD110" s="4" t="s">
        <v>583</v>
      </c>
      <c r="CE110" s="4" t="s">
        <v>480</v>
      </c>
      <c r="CF110" s="4" t="s">
        <v>382</v>
      </c>
      <c r="CG110" s="4"/>
      <c r="CH110" s="4"/>
      <c r="CI110" s="6"/>
      <c r="CJ110" s="4"/>
      <c r="CK110" s="4"/>
      <c r="CL110" s="4"/>
      <c r="CM110" s="4"/>
      <c r="CN110" s="1"/>
      <c r="CO110" s="4"/>
      <c r="CP110" s="1"/>
      <c r="CQ110" s="4"/>
      <c r="CR110" s="4"/>
      <c r="CS110" s="1"/>
      <c r="CT110" s="32"/>
      <c r="CU110" s="32"/>
      <c r="CV110" s="4"/>
      <c r="CW110" s="1"/>
      <c r="CX110" s="4"/>
      <c r="CY110" s="4"/>
      <c r="CZ110" s="4" t="s">
        <v>379</v>
      </c>
      <c r="DA110" s="4" t="s">
        <v>380</v>
      </c>
      <c r="DB110" s="4" t="s">
        <v>343</v>
      </c>
      <c r="DC110" s="6">
        <v>19.940000000000001</v>
      </c>
      <c r="DD110" s="4" t="s">
        <v>330</v>
      </c>
      <c r="DE110" s="4">
        <v>5504097128</v>
      </c>
      <c r="DF110" s="4" t="s">
        <v>1037</v>
      </c>
      <c r="DG110" s="4" t="s">
        <v>328</v>
      </c>
      <c r="DH110" s="1"/>
      <c r="DI110" s="4"/>
      <c r="DJ110" s="1">
        <v>43452</v>
      </c>
      <c r="DK110" s="4" t="s">
        <v>1041</v>
      </c>
      <c r="DL110" s="4" t="s">
        <v>480</v>
      </c>
      <c r="DM110" s="1">
        <v>43647</v>
      </c>
      <c r="DN110" s="32">
        <v>8.5</v>
      </c>
      <c r="DO110" s="32">
        <v>0</v>
      </c>
      <c r="DP110" s="4" t="s">
        <v>328</v>
      </c>
      <c r="DQ110" s="1">
        <v>41893</v>
      </c>
      <c r="DR110" s="4" t="s">
        <v>481</v>
      </c>
      <c r="DS110" s="4" t="s">
        <v>480</v>
      </c>
    </row>
    <row r="111" spans="1:123" ht="15" customHeight="1" x14ac:dyDescent="0.25">
      <c r="A111" s="26">
        <v>108</v>
      </c>
      <c r="B111" s="27" t="s">
        <v>413</v>
      </c>
      <c r="C111" s="27" t="s">
        <v>628</v>
      </c>
      <c r="D111" s="4" t="s">
        <v>379</v>
      </c>
      <c r="E111" s="4" t="s">
        <v>380</v>
      </c>
      <c r="F111" s="4" t="s">
        <v>347</v>
      </c>
      <c r="G111" s="6">
        <v>4.0599999999999996</v>
      </c>
      <c r="H111" s="4" t="s">
        <v>330</v>
      </c>
      <c r="I111" s="4">
        <v>5503248039</v>
      </c>
      <c r="J111" s="4" t="s">
        <v>381</v>
      </c>
      <c r="K111" s="4" t="s">
        <v>328</v>
      </c>
      <c r="L111" s="1"/>
      <c r="M111" s="4"/>
      <c r="N111" s="1">
        <v>43453</v>
      </c>
      <c r="O111" s="4" t="s">
        <v>1034</v>
      </c>
      <c r="P111" s="4" t="s">
        <v>480</v>
      </c>
      <c r="Q111" s="1">
        <v>43647</v>
      </c>
      <c r="R111" s="32">
        <v>0</v>
      </c>
      <c r="S111" s="32">
        <v>1.0389999999999999</v>
      </c>
      <c r="T111" s="4" t="s">
        <v>328</v>
      </c>
      <c r="U111" s="1">
        <v>42886</v>
      </c>
      <c r="V111" s="4" t="s">
        <v>584</v>
      </c>
      <c r="W111" s="4" t="s">
        <v>480</v>
      </c>
      <c r="X111" s="4" t="s">
        <v>382</v>
      </c>
      <c r="Y111" s="4"/>
      <c r="Z111" s="4"/>
      <c r="AA111" s="6"/>
      <c r="AB111" s="4"/>
      <c r="AC111" s="4"/>
      <c r="AD111" s="4"/>
      <c r="AE111" s="4"/>
      <c r="AF111" s="1"/>
      <c r="AG111" s="4"/>
      <c r="AH111" s="1"/>
      <c r="AI111" s="4"/>
      <c r="AJ111" s="4"/>
      <c r="AK111" s="1"/>
      <c r="AL111" s="32"/>
      <c r="AM111" s="32"/>
      <c r="AN111" s="4"/>
      <c r="AO111" s="1"/>
      <c r="AP111" s="4"/>
      <c r="AQ111" s="4"/>
      <c r="AR111" s="4" t="s">
        <v>379</v>
      </c>
      <c r="AS111" s="4" t="s">
        <v>380</v>
      </c>
      <c r="AT111" s="4" t="s">
        <v>344</v>
      </c>
      <c r="AU111" s="6">
        <v>1561.45</v>
      </c>
      <c r="AV111" s="4" t="s">
        <v>330</v>
      </c>
      <c r="AW111" s="4">
        <v>5503249258</v>
      </c>
      <c r="AX111" s="4" t="s">
        <v>1035</v>
      </c>
      <c r="AY111" s="4" t="s">
        <v>328</v>
      </c>
      <c r="AZ111" s="1"/>
      <c r="BA111" s="4"/>
      <c r="BB111" s="1">
        <v>43454</v>
      </c>
      <c r="BC111" s="4" t="s">
        <v>1036</v>
      </c>
      <c r="BD111" s="4" t="s">
        <v>480</v>
      </c>
      <c r="BE111" s="1">
        <v>43647</v>
      </c>
      <c r="BF111" s="32">
        <v>0</v>
      </c>
      <c r="BG111" s="32">
        <v>0</v>
      </c>
      <c r="BH111" s="4" t="s">
        <v>328</v>
      </c>
      <c r="BI111" s="1"/>
      <c r="BJ111" s="4"/>
      <c r="BK111" s="4" t="s">
        <v>480</v>
      </c>
      <c r="BL111" s="4" t="s">
        <v>379</v>
      </c>
      <c r="BM111" s="4" t="s">
        <v>380</v>
      </c>
      <c r="BN111" s="4" t="s">
        <v>343</v>
      </c>
      <c r="BO111" s="6">
        <v>17.079999999999998</v>
      </c>
      <c r="BP111" s="4" t="s">
        <v>330</v>
      </c>
      <c r="BQ111" s="4">
        <v>5504097128</v>
      </c>
      <c r="BR111" s="4" t="s">
        <v>1037</v>
      </c>
      <c r="BS111" s="4" t="s">
        <v>328</v>
      </c>
      <c r="BT111" s="1"/>
      <c r="BU111" s="4"/>
      <c r="BV111" s="1">
        <v>43452</v>
      </c>
      <c r="BW111" s="4" t="s">
        <v>1038</v>
      </c>
      <c r="BX111" s="4" t="s">
        <v>480</v>
      </c>
      <c r="BY111" s="1">
        <v>43647</v>
      </c>
      <c r="BZ111" s="32">
        <v>3</v>
      </c>
      <c r="CA111" s="32">
        <v>0.03</v>
      </c>
      <c r="CB111" s="4" t="s">
        <v>328</v>
      </c>
      <c r="CC111" s="1">
        <v>42886</v>
      </c>
      <c r="CD111" s="4" t="s">
        <v>583</v>
      </c>
      <c r="CE111" s="4" t="s">
        <v>480</v>
      </c>
      <c r="CF111" s="4" t="s">
        <v>379</v>
      </c>
      <c r="CG111" s="4" t="s">
        <v>380</v>
      </c>
      <c r="CH111" s="4" t="s">
        <v>343</v>
      </c>
      <c r="CI111" s="6">
        <v>91.53</v>
      </c>
      <c r="CJ111" s="4" t="s">
        <v>330</v>
      </c>
      <c r="CK111" s="4">
        <v>5504037369</v>
      </c>
      <c r="CL111" s="4" t="s">
        <v>1039</v>
      </c>
      <c r="CM111" s="4" t="s">
        <v>328</v>
      </c>
      <c r="CN111" s="1"/>
      <c r="CO111" s="4"/>
      <c r="CP111" s="1">
        <v>43453</v>
      </c>
      <c r="CQ111" s="4" t="s">
        <v>1040</v>
      </c>
      <c r="CR111" s="4" t="s">
        <v>480</v>
      </c>
      <c r="CS111" s="1">
        <v>43282</v>
      </c>
      <c r="CT111" s="32">
        <v>6.94</v>
      </c>
      <c r="CU111" s="32">
        <v>0</v>
      </c>
      <c r="CV111" s="4" t="s">
        <v>328</v>
      </c>
      <c r="CW111" s="1">
        <v>42003</v>
      </c>
      <c r="CX111" s="4" t="s">
        <v>482</v>
      </c>
      <c r="CY111" s="4" t="s">
        <v>480</v>
      </c>
      <c r="CZ111" s="4" t="s">
        <v>379</v>
      </c>
      <c r="DA111" s="4" t="s">
        <v>380</v>
      </c>
      <c r="DB111" s="4" t="s">
        <v>343</v>
      </c>
      <c r="DC111" s="6">
        <v>19.940000000000001</v>
      </c>
      <c r="DD111" s="4" t="s">
        <v>330</v>
      </c>
      <c r="DE111" s="4">
        <v>5504097128</v>
      </c>
      <c r="DF111" s="4" t="s">
        <v>1037</v>
      </c>
      <c r="DG111" s="4" t="s">
        <v>328</v>
      </c>
      <c r="DH111" s="1"/>
      <c r="DI111" s="4"/>
      <c r="DJ111" s="1">
        <v>43452</v>
      </c>
      <c r="DK111" s="4" t="s">
        <v>1041</v>
      </c>
      <c r="DL111" s="4" t="s">
        <v>480</v>
      </c>
      <c r="DM111" s="1">
        <v>43647</v>
      </c>
      <c r="DN111" s="32">
        <v>3</v>
      </c>
      <c r="DO111" s="32">
        <v>0</v>
      </c>
      <c r="DP111" s="4" t="s">
        <v>328</v>
      </c>
      <c r="DQ111" s="1">
        <v>41893</v>
      </c>
      <c r="DR111" s="4" t="s">
        <v>481</v>
      </c>
      <c r="DS111" s="4" t="s">
        <v>480</v>
      </c>
    </row>
    <row r="112" spans="1:123" ht="15" customHeight="1" x14ac:dyDescent="0.25">
      <c r="A112" s="26">
        <v>109</v>
      </c>
      <c r="B112" s="27" t="s">
        <v>414</v>
      </c>
      <c r="C112" s="27" t="s">
        <v>629</v>
      </c>
      <c r="D112" s="4" t="s">
        <v>379</v>
      </c>
      <c r="E112" s="4" t="s">
        <v>380</v>
      </c>
      <c r="F112" s="4" t="s">
        <v>347</v>
      </c>
      <c r="G112" s="6">
        <v>4.0599999999999996</v>
      </c>
      <c r="H112" s="4" t="s">
        <v>330</v>
      </c>
      <c r="I112" s="4">
        <v>5503248039</v>
      </c>
      <c r="J112" s="4" t="s">
        <v>381</v>
      </c>
      <c r="K112" s="4" t="s">
        <v>328</v>
      </c>
      <c r="L112" s="1"/>
      <c r="M112" s="4"/>
      <c r="N112" s="1">
        <v>43453</v>
      </c>
      <c r="O112" s="4" t="s">
        <v>1034</v>
      </c>
      <c r="P112" s="4" t="s">
        <v>480</v>
      </c>
      <c r="Q112" s="1">
        <v>43647</v>
      </c>
      <c r="R112" s="32">
        <v>0</v>
      </c>
      <c r="S112" s="32">
        <v>1.0389999999999999</v>
      </c>
      <c r="T112" s="4" t="s">
        <v>328</v>
      </c>
      <c r="U112" s="1">
        <v>42886</v>
      </c>
      <c r="V112" s="4" t="s">
        <v>584</v>
      </c>
      <c r="W112" s="4" t="s">
        <v>480</v>
      </c>
      <c r="X112" s="4" t="s">
        <v>382</v>
      </c>
      <c r="Y112" s="4"/>
      <c r="Z112" s="4"/>
      <c r="AA112" s="6"/>
      <c r="AB112" s="4"/>
      <c r="AC112" s="4"/>
      <c r="AD112" s="4"/>
      <c r="AE112" s="4"/>
      <c r="AF112" s="1"/>
      <c r="AG112" s="4"/>
      <c r="AH112" s="1"/>
      <c r="AI112" s="4"/>
      <c r="AJ112" s="4"/>
      <c r="AK112" s="1"/>
      <c r="AL112" s="32"/>
      <c r="AM112" s="32"/>
      <c r="AN112" s="4"/>
      <c r="AO112" s="1"/>
      <c r="AP112" s="4"/>
      <c r="AQ112" s="4"/>
      <c r="AR112" s="4" t="s">
        <v>379</v>
      </c>
      <c r="AS112" s="4" t="s">
        <v>380</v>
      </c>
      <c r="AT112" s="4" t="s">
        <v>344</v>
      </c>
      <c r="AU112" s="6">
        <v>1561.45</v>
      </c>
      <c r="AV112" s="4" t="s">
        <v>330</v>
      </c>
      <c r="AW112" s="4">
        <v>5503249258</v>
      </c>
      <c r="AX112" s="4" t="s">
        <v>1035</v>
      </c>
      <c r="AY112" s="4" t="s">
        <v>328</v>
      </c>
      <c r="AZ112" s="1"/>
      <c r="BA112" s="4"/>
      <c r="BB112" s="1">
        <v>43454</v>
      </c>
      <c r="BC112" s="4" t="s">
        <v>1036</v>
      </c>
      <c r="BD112" s="4" t="s">
        <v>480</v>
      </c>
      <c r="BE112" s="1">
        <v>43647</v>
      </c>
      <c r="BF112" s="32">
        <v>0</v>
      </c>
      <c r="BG112" s="32">
        <v>0</v>
      </c>
      <c r="BH112" s="4" t="s">
        <v>328</v>
      </c>
      <c r="BI112" s="1"/>
      <c r="BJ112" s="4"/>
      <c r="BK112" s="4" t="s">
        <v>480</v>
      </c>
      <c r="BL112" s="4" t="s">
        <v>379</v>
      </c>
      <c r="BM112" s="4" t="s">
        <v>380</v>
      </c>
      <c r="BN112" s="4" t="s">
        <v>343</v>
      </c>
      <c r="BO112" s="6">
        <v>17.079999999999998</v>
      </c>
      <c r="BP112" s="4" t="s">
        <v>330</v>
      </c>
      <c r="BQ112" s="4">
        <v>5504097128</v>
      </c>
      <c r="BR112" s="4" t="s">
        <v>1037</v>
      </c>
      <c r="BS112" s="4" t="s">
        <v>328</v>
      </c>
      <c r="BT112" s="1"/>
      <c r="BU112" s="4"/>
      <c r="BV112" s="1">
        <v>43452</v>
      </c>
      <c r="BW112" s="4" t="s">
        <v>1038</v>
      </c>
      <c r="BX112" s="4" t="s">
        <v>480</v>
      </c>
      <c r="BY112" s="1">
        <v>43647</v>
      </c>
      <c r="BZ112" s="32">
        <v>3</v>
      </c>
      <c r="CA112" s="32">
        <v>0.03</v>
      </c>
      <c r="CB112" s="4" t="s">
        <v>328</v>
      </c>
      <c r="CC112" s="1">
        <v>42886</v>
      </c>
      <c r="CD112" s="4" t="s">
        <v>583</v>
      </c>
      <c r="CE112" s="4" t="s">
        <v>480</v>
      </c>
      <c r="CF112" s="4" t="s">
        <v>379</v>
      </c>
      <c r="CG112" s="4" t="s">
        <v>380</v>
      </c>
      <c r="CH112" s="4" t="s">
        <v>343</v>
      </c>
      <c r="CI112" s="6">
        <v>91.53</v>
      </c>
      <c r="CJ112" s="4" t="s">
        <v>330</v>
      </c>
      <c r="CK112" s="4">
        <v>5504037369</v>
      </c>
      <c r="CL112" s="4" t="s">
        <v>1039</v>
      </c>
      <c r="CM112" s="4" t="s">
        <v>328</v>
      </c>
      <c r="CN112" s="1"/>
      <c r="CO112" s="4"/>
      <c r="CP112" s="1">
        <v>43453</v>
      </c>
      <c r="CQ112" s="4" t="s">
        <v>1040</v>
      </c>
      <c r="CR112" s="4" t="s">
        <v>480</v>
      </c>
      <c r="CS112" s="1">
        <v>43282</v>
      </c>
      <c r="CT112" s="32">
        <v>6.94</v>
      </c>
      <c r="CU112" s="32">
        <v>0</v>
      </c>
      <c r="CV112" s="4" t="s">
        <v>328</v>
      </c>
      <c r="CW112" s="1">
        <v>42003</v>
      </c>
      <c r="CX112" s="4" t="s">
        <v>482</v>
      </c>
      <c r="CY112" s="4" t="s">
        <v>480</v>
      </c>
      <c r="CZ112" s="4" t="s">
        <v>379</v>
      </c>
      <c r="DA112" s="4" t="s">
        <v>380</v>
      </c>
      <c r="DB112" s="4" t="s">
        <v>343</v>
      </c>
      <c r="DC112" s="6">
        <v>19.940000000000001</v>
      </c>
      <c r="DD112" s="4" t="s">
        <v>330</v>
      </c>
      <c r="DE112" s="4">
        <v>5504097128</v>
      </c>
      <c r="DF112" s="4" t="s">
        <v>1037</v>
      </c>
      <c r="DG112" s="4" t="s">
        <v>328</v>
      </c>
      <c r="DH112" s="1"/>
      <c r="DI112" s="4"/>
      <c r="DJ112" s="1">
        <v>43452</v>
      </c>
      <c r="DK112" s="4" t="s">
        <v>1041</v>
      </c>
      <c r="DL112" s="4" t="s">
        <v>480</v>
      </c>
      <c r="DM112" s="1">
        <v>43647</v>
      </c>
      <c r="DN112" s="32">
        <v>3</v>
      </c>
      <c r="DO112" s="32">
        <v>0</v>
      </c>
      <c r="DP112" s="4" t="s">
        <v>328</v>
      </c>
      <c r="DQ112" s="1">
        <v>41893</v>
      </c>
      <c r="DR112" s="4" t="s">
        <v>481</v>
      </c>
      <c r="DS112" s="4" t="s">
        <v>480</v>
      </c>
    </row>
    <row r="113" spans="1:123" ht="15" customHeight="1" x14ac:dyDescent="0.25">
      <c r="A113" s="26">
        <v>110</v>
      </c>
      <c r="B113" s="27" t="s">
        <v>415</v>
      </c>
      <c r="C113" s="27" t="s">
        <v>630</v>
      </c>
      <c r="D113" s="4" t="s">
        <v>379</v>
      </c>
      <c r="E113" s="4" t="s">
        <v>380</v>
      </c>
      <c r="F113" s="4" t="s">
        <v>347</v>
      </c>
      <c r="G113" s="6">
        <v>4.0599999999999996</v>
      </c>
      <c r="H113" s="4" t="s">
        <v>330</v>
      </c>
      <c r="I113" s="4">
        <v>5503248039</v>
      </c>
      <c r="J113" s="4" t="s">
        <v>381</v>
      </c>
      <c r="K113" s="4" t="s">
        <v>328</v>
      </c>
      <c r="L113" s="1"/>
      <c r="M113" s="4"/>
      <c r="N113" s="1">
        <v>43453</v>
      </c>
      <c r="O113" s="4" t="s">
        <v>1034</v>
      </c>
      <c r="P113" s="4" t="s">
        <v>480</v>
      </c>
      <c r="Q113" s="1">
        <v>43647</v>
      </c>
      <c r="R113" s="32">
        <v>0</v>
      </c>
      <c r="S113" s="32">
        <v>1.0389999999999999</v>
      </c>
      <c r="T113" s="4" t="s">
        <v>328</v>
      </c>
      <c r="U113" s="1">
        <v>42886</v>
      </c>
      <c r="V113" s="4" t="s">
        <v>584</v>
      </c>
      <c r="W113" s="4" t="s">
        <v>480</v>
      </c>
      <c r="X113" s="4" t="s">
        <v>382</v>
      </c>
      <c r="Y113" s="4"/>
      <c r="Z113" s="4"/>
      <c r="AA113" s="6"/>
      <c r="AB113" s="4"/>
      <c r="AC113" s="4"/>
      <c r="AD113" s="4"/>
      <c r="AE113" s="4"/>
      <c r="AF113" s="1"/>
      <c r="AG113" s="4"/>
      <c r="AH113" s="1"/>
      <c r="AI113" s="4"/>
      <c r="AJ113" s="4"/>
      <c r="AK113" s="1"/>
      <c r="AL113" s="32"/>
      <c r="AM113" s="32"/>
      <c r="AN113" s="4"/>
      <c r="AO113" s="1"/>
      <c r="AP113" s="4"/>
      <c r="AQ113" s="4"/>
      <c r="AR113" s="4" t="s">
        <v>379</v>
      </c>
      <c r="AS113" s="4" t="s">
        <v>380</v>
      </c>
      <c r="AT113" s="4" t="s">
        <v>344</v>
      </c>
      <c r="AU113" s="6">
        <v>1561.45</v>
      </c>
      <c r="AV113" s="4" t="s">
        <v>330</v>
      </c>
      <c r="AW113" s="4">
        <v>5503249258</v>
      </c>
      <c r="AX113" s="4" t="s">
        <v>1035</v>
      </c>
      <c r="AY113" s="4" t="s">
        <v>328</v>
      </c>
      <c r="AZ113" s="1"/>
      <c r="BA113" s="4"/>
      <c r="BB113" s="1">
        <v>43454</v>
      </c>
      <c r="BC113" s="4" t="s">
        <v>1036</v>
      </c>
      <c r="BD113" s="4" t="s">
        <v>480</v>
      </c>
      <c r="BE113" s="1">
        <v>43647</v>
      </c>
      <c r="BF113" s="32">
        <v>0</v>
      </c>
      <c r="BG113" s="32">
        <v>0</v>
      </c>
      <c r="BH113" s="4" t="s">
        <v>328</v>
      </c>
      <c r="BI113" s="1"/>
      <c r="BJ113" s="4"/>
      <c r="BK113" s="4" t="s">
        <v>480</v>
      </c>
      <c r="BL113" s="4" t="s">
        <v>379</v>
      </c>
      <c r="BM113" s="4" t="s">
        <v>380</v>
      </c>
      <c r="BN113" s="4" t="s">
        <v>343</v>
      </c>
      <c r="BO113" s="6">
        <v>17.079999999999998</v>
      </c>
      <c r="BP113" s="4" t="s">
        <v>330</v>
      </c>
      <c r="BQ113" s="4">
        <v>5504097128</v>
      </c>
      <c r="BR113" s="4" t="s">
        <v>1037</v>
      </c>
      <c r="BS113" s="4" t="s">
        <v>328</v>
      </c>
      <c r="BT113" s="1"/>
      <c r="BU113" s="4"/>
      <c r="BV113" s="1">
        <v>43452</v>
      </c>
      <c r="BW113" s="4" t="s">
        <v>1038</v>
      </c>
      <c r="BX113" s="4" t="s">
        <v>480</v>
      </c>
      <c r="BY113" s="1">
        <v>43647</v>
      </c>
      <c r="BZ113" s="32">
        <v>3</v>
      </c>
      <c r="CA113" s="32">
        <v>0.03</v>
      </c>
      <c r="CB113" s="4" t="s">
        <v>328</v>
      </c>
      <c r="CC113" s="1">
        <v>42886</v>
      </c>
      <c r="CD113" s="4" t="s">
        <v>583</v>
      </c>
      <c r="CE113" s="4" t="s">
        <v>480</v>
      </c>
      <c r="CF113" s="4" t="s">
        <v>379</v>
      </c>
      <c r="CG113" s="4" t="s">
        <v>380</v>
      </c>
      <c r="CH113" s="4" t="s">
        <v>343</v>
      </c>
      <c r="CI113" s="6">
        <v>91.53</v>
      </c>
      <c r="CJ113" s="4" t="s">
        <v>330</v>
      </c>
      <c r="CK113" s="4">
        <v>5504037369</v>
      </c>
      <c r="CL113" s="4" t="s">
        <v>1039</v>
      </c>
      <c r="CM113" s="4" t="s">
        <v>328</v>
      </c>
      <c r="CN113" s="1"/>
      <c r="CO113" s="4"/>
      <c r="CP113" s="1">
        <v>43453</v>
      </c>
      <c r="CQ113" s="4" t="s">
        <v>1040</v>
      </c>
      <c r="CR113" s="4" t="s">
        <v>480</v>
      </c>
      <c r="CS113" s="1">
        <v>43282</v>
      </c>
      <c r="CT113" s="32">
        <v>6.94</v>
      </c>
      <c r="CU113" s="32">
        <v>0</v>
      </c>
      <c r="CV113" s="4" t="s">
        <v>328</v>
      </c>
      <c r="CW113" s="1">
        <v>42003</v>
      </c>
      <c r="CX113" s="4" t="s">
        <v>482</v>
      </c>
      <c r="CY113" s="4" t="s">
        <v>480</v>
      </c>
      <c r="CZ113" s="4" t="s">
        <v>379</v>
      </c>
      <c r="DA113" s="4" t="s">
        <v>380</v>
      </c>
      <c r="DB113" s="4" t="s">
        <v>343</v>
      </c>
      <c r="DC113" s="6">
        <v>19.940000000000001</v>
      </c>
      <c r="DD113" s="4" t="s">
        <v>330</v>
      </c>
      <c r="DE113" s="4">
        <v>5504097128</v>
      </c>
      <c r="DF113" s="4" t="s">
        <v>1037</v>
      </c>
      <c r="DG113" s="4" t="s">
        <v>328</v>
      </c>
      <c r="DH113" s="1"/>
      <c r="DI113" s="4"/>
      <c r="DJ113" s="1">
        <v>43452</v>
      </c>
      <c r="DK113" s="4" t="s">
        <v>1041</v>
      </c>
      <c r="DL113" s="4" t="s">
        <v>480</v>
      </c>
      <c r="DM113" s="1">
        <v>43647</v>
      </c>
      <c r="DN113" s="32">
        <v>3</v>
      </c>
      <c r="DO113" s="32">
        <v>0</v>
      </c>
      <c r="DP113" s="4" t="s">
        <v>328</v>
      </c>
      <c r="DQ113" s="1">
        <v>41893</v>
      </c>
      <c r="DR113" s="4" t="s">
        <v>481</v>
      </c>
      <c r="DS113" s="4" t="s">
        <v>480</v>
      </c>
    </row>
  </sheetData>
  <sheetProtection algorithmName="SHA-512" hashValue="9izXkrQQf/TBAtgEO0PFeidZ245aC81Ax2WsqUSTKCHxRDChVM1nyyUg36uX2nnm7xguXVGhLCQBu+6Eb7pJaA==" saltValue="9xxQ9afK6Y4jcVXj6GwWlw==" spinCount="100000" sheet="1" autoFilter="0"/>
  <sortState ref="A4:DS138">
    <sortCondition ref="B4:B138"/>
  </sortState>
  <mergeCells count="81">
    <mergeCell ref="L2:M2"/>
    <mergeCell ref="F2:F3"/>
    <mergeCell ref="H2:K2"/>
    <mergeCell ref="D2:D3"/>
    <mergeCell ref="E2:E3"/>
    <mergeCell ref="G2:G3"/>
    <mergeCell ref="AN2:AN3"/>
    <mergeCell ref="D1:W1"/>
    <mergeCell ref="B1:B3"/>
    <mergeCell ref="A1:A3"/>
    <mergeCell ref="X1:AQ1"/>
    <mergeCell ref="X2:X3"/>
    <mergeCell ref="Y2:Y3"/>
    <mergeCell ref="Z2:Z3"/>
    <mergeCell ref="AA2:AA3"/>
    <mergeCell ref="AB2:AE2"/>
    <mergeCell ref="N2:P2"/>
    <mergeCell ref="Q2:Q3"/>
    <mergeCell ref="R2:R3"/>
    <mergeCell ref="S2:S3"/>
    <mergeCell ref="T2:T3"/>
    <mergeCell ref="U2:W2"/>
    <mergeCell ref="AF2:AG2"/>
    <mergeCell ref="AH2:AJ2"/>
    <mergeCell ref="AK2:AK3"/>
    <mergeCell ref="AL2:AL3"/>
    <mergeCell ref="AM2:AM3"/>
    <mergeCell ref="AR1:BK1"/>
    <mergeCell ref="AR2:AR3"/>
    <mergeCell ref="AS2:AS3"/>
    <mergeCell ref="AT2:AT3"/>
    <mergeCell ref="AU2:AU3"/>
    <mergeCell ref="AV2:AY2"/>
    <mergeCell ref="AZ2:BA2"/>
    <mergeCell ref="BB2:BD2"/>
    <mergeCell ref="BE2:BE3"/>
    <mergeCell ref="AO2:AQ2"/>
    <mergeCell ref="BM2:BM3"/>
    <mergeCell ref="BN2:BN3"/>
    <mergeCell ref="BO2:BO3"/>
    <mergeCell ref="BP2:BS2"/>
    <mergeCell ref="BF2:BF3"/>
    <mergeCell ref="BG2:BG3"/>
    <mergeCell ref="BH2:BH3"/>
    <mergeCell ref="BI2:BK2"/>
    <mergeCell ref="BL2:BL3"/>
    <mergeCell ref="CU2:CU3"/>
    <mergeCell ref="CV2:CV3"/>
    <mergeCell ref="CW2:CY2"/>
    <mergeCell ref="CB2:CB3"/>
    <mergeCell ref="BV2:BX2"/>
    <mergeCell ref="BY2:BY3"/>
    <mergeCell ref="BZ2:BZ3"/>
    <mergeCell ref="CA2:CA3"/>
    <mergeCell ref="CN2:CO2"/>
    <mergeCell ref="CP2:CR2"/>
    <mergeCell ref="CS2:CS3"/>
    <mergeCell ref="BL1:CE1"/>
    <mergeCell ref="CT2:CT3"/>
    <mergeCell ref="BT2:BU2"/>
    <mergeCell ref="CF2:CF3"/>
    <mergeCell ref="CG2:CG3"/>
    <mergeCell ref="CH2:CH3"/>
    <mergeCell ref="CI2:CI3"/>
    <mergeCell ref="CJ2:CM2"/>
    <mergeCell ref="C1:C3"/>
    <mergeCell ref="CZ1:DS1"/>
    <mergeCell ref="CZ2:CZ3"/>
    <mergeCell ref="DA2:DA3"/>
    <mergeCell ref="DB2:DB3"/>
    <mergeCell ref="DC2:DC3"/>
    <mergeCell ref="DD2:DG2"/>
    <mergeCell ref="DQ2:DS2"/>
    <mergeCell ref="DH2:DI2"/>
    <mergeCell ref="DJ2:DL2"/>
    <mergeCell ref="DM2:DM3"/>
    <mergeCell ref="DN2:DN3"/>
    <mergeCell ref="DO2:DO3"/>
    <mergeCell ref="DP2:DP3"/>
    <mergeCell ref="CC2:CE2"/>
    <mergeCell ref="CF1:CY1"/>
  </mergeCells>
  <pageMargins left="0.7" right="0.7" top="0.75" bottom="0.75" header="0.3" footer="0.3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Data!$D$1:$D$2</xm:f>
          </x14:formula1>
          <xm:sqref>CF114:CF1048576 BL114:BL1048576 AR114:AR1048576 X114:X1048576 D114:D1048576 CZ114:CZ1048576 BL64:BL68 CF64:CF68 CZ64:CZ68 D64:D68 X64:X68 AR64:AR68 D32:D40 CZ32:CZ40 CF32:CF40 BL32:BL40 AR32:AR40 X32:X40 X4:X30 D4:D30 CZ4:CZ30 CF4:CF30 BL4:BL30 AR4:AR30</xm:sqref>
        </x14:dataValidation>
        <x14:dataValidation type="list" allowBlank="1" showInputMessage="1" showErrorMessage="1">
          <x14:formula1>
            <xm:f>Data!$D$4:$D$6</xm:f>
          </x14:formula1>
          <xm:sqref>CG114:CG1048576 BM114:BM1048576 AS114:AS1048576 Y114:Y1048576 E114:E1048576 DA114:DA1048576 BM64:BM68 CG64:CG68 DA64:DA68 E64:E68 Y64:Y68 AS64:AS68 E32:E40 DA32:DA40 CG32:CG40 BM32:BM40 AS32:AS40 Y32:Y40 Y4:Y30 E4:E30 DA4:DA30 CG4:CG30 BM4:BM30 AS4:AS30</xm:sqref>
        </x14:dataValidation>
        <x14:dataValidation type="list" allowBlank="1" showInputMessage="1" showErrorMessage="1">
          <x14:formula1>
            <xm:f>Data!$D$8:$D$9</xm:f>
          </x14:formula1>
          <xm:sqref>BP114:BP1048576 AV114:AV1048576 DD114:DD1048576 H114:H1048576 AB114:AB1048576 CJ114:CJ1048576 AV64:AV68 BP64:BP68 CJ64:CJ68 AB64:AB68 H64:H68 DD64:DD68 AB32:AB40 CJ32:CJ40 BP32:BP40 AV32:AV40 DD32:DD40 H32:H40 H4:H30 AB4:AB30 CJ4:CJ30 BP4:BP30 AV4:AV30 DD4:DD30</xm:sqref>
        </x14:dataValidation>
        <x14:dataValidation type="list" allowBlank="1" showInputMessage="1" showErrorMessage="1">
          <x14:formula1>
            <xm:f>'P:\Организации\ООО УК Партнер-Гарант\ДУ - Форма 2\[PG_f2_2019.xlsx]Data'!#REF!</xm:f>
          </x14:formula1>
          <xm:sqref>DD31 AV31 CJ31 AB31 BP31 H31 CZ31:DA31 BL31:BM31 AR31:AS31 X31:Y31 CF31:CG31 D31:E31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CJ69:CJ113 D69:E113 X69:Y113 AR69:AS113 BL69:BM113 CF69:CG113 CZ69:DA113 AB69:AB113 H69:H113 DD69:DD113 AV69:AV113 BP69:BP113 H41:H63 DD41:DD63 AV41:AV63 BP41:BP63 CJ41:CJ63 AB41:AB63 X41:Y63 AR41:AS63 BL41:BM63 CF41:CG63 CZ41:DA63 D41:E63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J114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5" sqref="D5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6" width="30.7109375" style="2" customWidth="1"/>
    <col min="7" max="7" width="12.7109375" style="11" customWidth="1"/>
    <col min="8" max="8" width="10.7109375" style="11" customWidth="1"/>
    <col min="9" max="9" width="12.7109375" style="25" customWidth="1"/>
    <col min="10" max="10" width="32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0.7109375" style="11" customWidth="1"/>
    <col min="15" max="15" width="10.7109375" style="10" customWidth="1"/>
    <col min="16" max="16" width="10.7109375" style="2" customWidth="1"/>
    <col min="17" max="18" width="30.7109375" style="2" customWidth="1"/>
    <col min="19" max="19" width="16.7109375" style="11" customWidth="1"/>
    <col min="20" max="20" width="10.7109375" style="2" customWidth="1"/>
    <col min="21" max="21" width="12.7109375" style="25" customWidth="1"/>
    <col min="22" max="22" width="32.7109375" style="2" customWidth="1"/>
    <col min="23" max="23" width="10.7109375" style="10" customWidth="1"/>
    <col min="24" max="24" width="10.7109375" style="2" customWidth="1"/>
    <col min="25" max="25" width="10.7109375" style="10" customWidth="1"/>
    <col min="26" max="26" width="10.7109375" style="11" customWidth="1"/>
    <col min="27" max="27" width="10.7109375" style="10" customWidth="1"/>
    <col min="28" max="28" width="10.7109375" style="2" customWidth="1"/>
    <col min="29" max="30" width="30.7109375" style="2" customWidth="1"/>
    <col min="31" max="31" width="16.7109375" style="11" customWidth="1"/>
    <col min="32" max="32" width="10.7109375" style="2" customWidth="1"/>
    <col min="33" max="33" width="12.7109375" style="25" customWidth="1"/>
    <col min="34" max="34" width="32.7109375" style="2" customWidth="1"/>
    <col min="35" max="35" width="10.7109375" style="10" customWidth="1"/>
    <col min="36" max="36" width="10.7109375" style="2" customWidth="1"/>
    <col min="37" max="37" width="10.7109375" style="10" customWidth="1"/>
    <col min="38" max="38" width="10.7109375" style="11" customWidth="1"/>
    <col min="39" max="39" width="10.7109375" style="10" customWidth="1"/>
    <col min="40" max="40" width="10.7109375" style="2" customWidth="1"/>
    <col min="41" max="42" width="30.7109375" style="2" customWidth="1"/>
    <col min="43" max="43" width="16.7109375" style="11" customWidth="1"/>
    <col min="44" max="44" width="10.7109375" style="2" customWidth="1"/>
    <col min="45" max="45" width="12.7109375" style="25" customWidth="1"/>
    <col min="46" max="46" width="32.7109375" style="2" customWidth="1"/>
    <col min="47" max="47" width="10.7109375" style="10" customWidth="1"/>
    <col min="48" max="48" width="10.7109375" style="2" customWidth="1"/>
    <col min="49" max="49" width="10.7109375" style="10" customWidth="1"/>
    <col min="50" max="50" width="10.7109375" style="11" customWidth="1"/>
    <col min="51" max="51" width="10.7109375" style="10" customWidth="1"/>
    <col min="52" max="52" width="10.7109375" style="2" customWidth="1"/>
    <col min="53" max="54" width="30.7109375" style="2" customWidth="1"/>
    <col min="55" max="55" width="16.7109375" style="11" customWidth="1"/>
    <col min="56" max="56" width="10.7109375" style="2" customWidth="1"/>
    <col min="57" max="57" width="12.7109375" style="25" customWidth="1"/>
    <col min="58" max="58" width="32.7109375" style="2" customWidth="1"/>
    <col min="59" max="59" width="10.7109375" style="10" customWidth="1"/>
    <col min="60" max="60" width="10.7109375" style="2" customWidth="1"/>
    <col min="61" max="61" width="10.7109375" style="10" customWidth="1"/>
    <col min="62" max="62" width="10.7109375" style="11" customWidth="1"/>
    <col min="63" max="63" width="10.7109375" style="10" customWidth="1"/>
    <col min="64" max="64" width="10.7109375" style="2" customWidth="1"/>
    <col min="65" max="66" width="30.7109375" style="2" customWidth="1"/>
    <col min="67" max="67" width="16.7109375" style="11" customWidth="1"/>
    <col min="68" max="68" width="10.7109375" style="2" customWidth="1"/>
    <col min="69" max="69" width="12.7109375" style="25" customWidth="1"/>
    <col min="70" max="70" width="32.7109375" style="2" customWidth="1"/>
    <col min="71" max="71" width="10.7109375" style="10" customWidth="1"/>
    <col min="72" max="72" width="10.7109375" style="2" customWidth="1"/>
    <col min="73" max="73" width="10.7109375" style="10" customWidth="1"/>
    <col min="74" max="74" width="10.7109375" style="11" customWidth="1"/>
    <col min="75" max="75" width="10.7109375" style="10" customWidth="1"/>
    <col min="76" max="76" width="10.7109375" style="2" customWidth="1"/>
    <col min="77" max="78" width="30.7109375" style="2" customWidth="1"/>
    <col min="79" max="79" width="16.7109375" style="11" customWidth="1"/>
    <col min="80" max="80" width="10.7109375" style="2" customWidth="1"/>
    <col min="81" max="81" width="12.7109375" style="2" customWidth="1"/>
    <col min="82" max="82" width="32.7109375" style="2" customWidth="1"/>
    <col min="83" max="83" width="10.7109375" style="10" customWidth="1"/>
    <col min="84" max="84" width="10.7109375" style="2" customWidth="1"/>
    <col min="85" max="85" width="10.7109375" style="10" customWidth="1"/>
    <col min="86" max="86" width="10.7109375" style="11" customWidth="1"/>
    <col min="87" max="87" width="10.7109375" style="10" customWidth="1"/>
    <col min="88" max="88" width="10.7109375" style="2" customWidth="1"/>
    <col min="89" max="16384" width="9.140625" style="2"/>
  </cols>
  <sheetData>
    <row r="1" spans="1:88" s="34" customFormat="1" ht="15" customHeight="1" x14ac:dyDescent="0.25">
      <c r="A1" s="84" t="s">
        <v>0</v>
      </c>
      <c r="B1" s="84" t="s">
        <v>1</v>
      </c>
      <c r="C1" s="84" t="s">
        <v>585</v>
      </c>
      <c r="D1" s="84" t="s">
        <v>212</v>
      </c>
      <c r="E1" s="78" t="s">
        <v>320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78" t="s">
        <v>325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80"/>
      <c r="AC1" s="78" t="s">
        <v>324</v>
      </c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80"/>
      <c r="AO1" s="78" t="s">
        <v>322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80"/>
      <c r="BA1" s="78" t="s">
        <v>323</v>
      </c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80"/>
      <c r="BM1" s="78" t="s">
        <v>503</v>
      </c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80"/>
      <c r="BY1" s="78" t="s">
        <v>504</v>
      </c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80"/>
    </row>
    <row r="2" spans="1:88" s="35" customFormat="1" ht="30" customHeight="1" x14ac:dyDescent="0.25">
      <c r="A2" s="85"/>
      <c r="B2" s="85"/>
      <c r="C2" s="85"/>
      <c r="D2" s="85"/>
      <c r="E2" s="81" t="s">
        <v>213</v>
      </c>
      <c r="F2" s="84" t="s">
        <v>214</v>
      </c>
      <c r="G2" s="84" t="s">
        <v>215</v>
      </c>
      <c r="H2" s="84" t="s">
        <v>321</v>
      </c>
      <c r="I2" s="78" t="s">
        <v>216</v>
      </c>
      <c r="J2" s="79"/>
      <c r="K2" s="79"/>
      <c r="L2" s="79"/>
      <c r="M2" s="79"/>
      <c r="N2" s="79"/>
      <c r="O2" s="79"/>
      <c r="P2" s="80"/>
      <c r="Q2" s="81" t="s">
        <v>213</v>
      </c>
      <c r="R2" s="84" t="s">
        <v>214</v>
      </c>
      <c r="S2" s="84" t="s">
        <v>215</v>
      </c>
      <c r="T2" s="84" t="s">
        <v>321</v>
      </c>
      <c r="U2" s="78" t="s">
        <v>216</v>
      </c>
      <c r="V2" s="79"/>
      <c r="W2" s="79"/>
      <c r="X2" s="79"/>
      <c r="Y2" s="79"/>
      <c r="Z2" s="79"/>
      <c r="AA2" s="79"/>
      <c r="AB2" s="80"/>
      <c r="AC2" s="81" t="s">
        <v>213</v>
      </c>
      <c r="AD2" s="84" t="s">
        <v>214</v>
      </c>
      <c r="AE2" s="84" t="s">
        <v>215</v>
      </c>
      <c r="AF2" s="84" t="s">
        <v>321</v>
      </c>
      <c r="AG2" s="78" t="s">
        <v>216</v>
      </c>
      <c r="AH2" s="79"/>
      <c r="AI2" s="79"/>
      <c r="AJ2" s="79"/>
      <c r="AK2" s="79"/>
      <c r="AL2" s="79"/>
      <c r="AM2" s="79"/>
      <c r="AN2" s="80"/>
      <c r="AO2" s="81" t="s">
        <v>213</v>
      </c>
      <c r="AP2" s="84" t="s">
        <v>214</v>
      </c>
      <c r="AQ2" s="84" t="s">
        <v>215</v>
      </c>
      <c r="AR2" s="84" t="s">
        <v>321</v>
      </c>
      <c r="AS2" s="78" t="s">
        <v>216</v>
      </c>
      <c r="AT2" s="79"/>
      <c r="AU2" s="79"/>
      <c r="AV2" s="79"/>
      <c r="AW2" s="79"/>
      <c r="AX2" s="79"/>
      <c r="AY2" s="79"/>
      <c r="AZ2" s="80"/>
      <c r="BA2" s="81" t="s">
        <v>213</v>
      </c>
      <c r="BB2" s="84" t="s">
        <v>214</v>
      </c>
      <c r="BC2" s="84" t="s">
        <v>215</v>
      </c>
      <c r="BD2" s="84" t="s">
        <v>321</v>
      </c>
      <c r="BE2" s="78" t="s">
        <v>216</v>
      </c>
      <c r="BF2" s="79"/>
      <c r="BG2" s="79"/>
      <c r="BH2" s="79"/>
      <c r="BI2" s="79"/>
      <c r="BJ2" s="79"/>
      <c r="BK2" s="79"/>
      <c r="BL2" s="80"/>
      <c r="BM2" s="81" t="s">
        <v>213</v>
      </c>
      <c r="BN2" s="84" t="s">
        <v>214</v>
      </c>
      <c r="BO2" s="84" t="s">
        <v>215</v>
      </c>
      <c r="BP2" s="84" t="s">
        <v>321</v>
      </c>
      <c r="BQ2" s="78" t="s">
        <v>216</v>
      </c>
      <c r="BR2" s="79"/>
      <c r="BS2" s="79"/>
      <c r="BT2" s="79"/>
      <c r="BU2" s="79"/>
      <c r="BV2" s="79"/>
      <c r="BW2" s="79"/>
      <c r="BX2" s="80"/>
      <c r="BY2" s="81" t="s">
        <v>213</v>
      </c>
      <c r="BZ2" s="84" t="s">
        <v>214</v>
      </c>
      <c r="CA2" s="84" t="s">
        <v>215</v>
      </c>
      <c r="CB2" s="84" t="s">
        <v>321</v>
      </c>
      <c r="CC2" s="78" t="s">
        <v>216</v>
      </c>
      <c r="CD2" s="79"/>
      <c r="CE2" s="79"/>
      <c r="CF2" s="79"/>
      <c r="CG2" s="79"/>
      <c r="CH2" s="79"/>
      <c r="CI2" s="79"/>
      <c r="CJ2" s="80"/>
    </row>
    <row r="3" spans="1:88" s="35" customFormat="1" ht="135" customHeight="1" x14ac:dyDescent="0.25">
      <c r="A3" s="85"/>
      <c r="B3" s="85"/>
      <c r="C3" s="85"/>
      <c r="D3" s="85"/>
      <c r="E3" s="82"/>
      <c r="F3" s="85"/>
      <c r="G3" s="85"/>
      <c r="H3" s="85"/>
      <c r="I3" s="84" t="s">
        <v>218</v>
      </c>
      <c r="J3" s="84" t="s">
        <v>217</v>
      </c>
      <c r="K3" s="78" t="s">
        <v>219</v>
      </c>
      <c r="L3" s="80"/>
      <c r="M3" s="84" t="s">
        <v>220</v>
      </c>
      <c r="N3" s="84" t="s">
        <v>221</v>
      </c>
      <c r="O3" s="78" t="s">
        <v>222</v>
      </c>
      <c r="P3" s="80"/>
      <c r="Q3" s="82"/>
      <c r="R3" s="85"/>
      <c r="S3" s="85"/>
      <c r="T3" s="85"/>
      <c r="U3" s="84" t="s">
        <v>218</v>
      </c>
      <c r="V3" s="84" t="s">
        <v>217</v>
      </c>
      <c r="W3" s="78" t="s">
        <v>219</v>
      </c>
      <c r="X3" s="80"/>
      <c r="Y3" s="84" t="s">
        <v>220</v>
      </c>
      <c r="Z3" s="84" t="s">
        <v>221</v>
      </c>
      <c r="AA3" s="78" t="s">
        <v>222</v>
      </c>
      <c r="AB3" s="80"/>
      <c r="AC3" s="82"/>
      <c r="AD3" s="85"/>
      <c r="AE3" s="85"/>
      <c r="AF3" s="85"/>
      <c r="AG3" s="84" t="s">
        <v>218</v>
      </c>
      <c r="AH3" s="84" t="s">
        <v>217</v>
      </c>
      <c r="AI3" s="78" t="s">
        <v>219</v>
      </c>
      <c r="AJ3" s="80"/>
      <c r="AK3" s="84" t="s">
        <v>220</v>
      </c>
      <c r="AL3" s="84" t="s">
        <v>221</v>
      </c>
      <c r="AM3" s="78" t="s">
        <v>222</v>
      </c>
      <c r="AN3" s="80"/>
      <c r="AO3" s="82"/>
      <c r="AP3" s="85"/>
      <c r="AQ3" s="85"/>
      <c r="AR3" s="85"/>
      <c r="AS3" s="84" t="s">
        <v>218</v>
      </c>
      <c r="AT3" s="84" t="s">
        <v>217</v>
      </c>
      <c r="AU3" s="78" t="s">
        <v>219</v>
      </c>
      <c r="AV3" s="80"/>
      <c r="AW3" s="84" t="s">
        <v>220</v>
      </c>
      <c r="AX3" s="84" t="s">
        <v>221</v>
      </c>
      <c r="AY3" s="78" t="s">
        <v>222</v>
      </c>
      <c r="AZ3" s="80"/>
      <c r="BA3" s="82"/>
      <c r="BB3" s="85"/>
      <c r="BC3" s="85"/>
      <c r="BD3" s="85"/>
      <c r="BE3" s="84" t="s">
        <v>218</v>
      </c>
      <c r="BF3" s="84" t="s">
        <v>217</v>
      </c>
      <c r="BG3" s="78" t="s">
        <v>219</v>
      </c>
      <c r="BH3" s="80"/>
      <c r="BI3" s="84" t="s">
        <v>220</v>
      </c>
      <c r="BJ3" s="84" t="s">
        <v>221</v>
      </c>
      <c r="BK3" s="78" t="s">
        <v>222</v>
      </c>
      <c r="BL3" s="80"/>
      <c r="BM3" s="82"/>
      <c r="BN3" s="85"/>
      <c r="BO3" s="85"/>
      <c r="BP3" s="85"/>
      <c r="BQ3" s="84" t="s">
        <v>218</v>
      </c>
      <c r="BR3" s="84" t="s">
        <v>217</v>
      </c>
      <c r="BS3" s="78" t="s">
        <v>219</v>
      </c>
      <c r="BT3" s="80"/>
      <c r="BU3" s="84" t="s">
        <v>220</v>
      </c>
      <c r="BV3" s="84" t="s">
        <v>221</v>
      </c>
      <c r="BW3" s="78" t="s">
        <v>222</v>
      </c>
      <c r="BX3" s="80"/>
      <c r="BY3" s="82"/>
      <c r="BZ3" s="85"/>
      <c r="CA3" s="85"/>
      <c r="CB3" s="85"/>
      <c r="CC3" s="84" t="s">
        <v>218</v>
      </c>
      <c r="CD3" s="84" t="s">
        <v>217</v>
      </c>
      <c r="CE3" s="78" t="s">
        <v>219</v>
      </c>
      <c r="CF3" s="80"/>
      <c r="CG3" s="84" t="s">
        <v>220</v>
      </c>
      <c r="CH3" s="84" t="s">
        <v>221</v>
      </c>
      <c r="CI3" s="78" t="s">
        <v>222</v>
      </c>
      <c r="CJ3" s="80"/>
    </row>
    <row r="4" spans="1:88" s="35" customFormat="1" ht="15" customHeight="1" x14ac:dyDescent="0.25">
      <c r="A4" s="86"/>
      <c r="B4" s="86"/>
      <c r="C4" s="86"/>
      <c r="D4" s="86"/>
      <c r="E4" s="83"/>
      <c r="F4" s="86"/>
      <c r="G4" s="86"/>
      <c r="H4" s="86"/>
      <c r="I4" s="86"/>
      <c r="J4" s="86"/>
      <c r="K4" s="36" t="s">
        <v>4</v>
      </c>
      <c r="L4" s="36" t="s">
        <v>5</v>
      </c>
      <c r="M4" s="86"/>
      <c r="N4" s="86"/>
      <c r="O4" s="36" t="s">
        <v>4</v>
      </c>
      <c r="P4" s="36" t="s">
        <v>5</v>
      </c>
      <c r="Q4" s="83"/>
      <c r="R4" s="86"/>
      <c r="S4" s="86"/>
      <c r="T4" s="86"/>
      <c r="U4" s="86"/>
      <c r="V4" s="86"/>
      <c r="W4" s="36" t="s">
        <v>4</v>
      </c>
      <c r="X4" s="36" t="s">
        <v>5</v>
      </c>
      <c r="Y4" s="86"/>
      <c r="Z4" s="86"/>
      <c r="AA4" s="36" t="s">
        <v>4</v>
      </c>
      <c r="AB4" s="36" t="s">
        <v>5</v>
      </c>
      <c r="AC4" s="83"/>
      <c r="AD4" s="86"/>
      <c r="AE4" s="86"/>
      <c r="AF4" s="86"/>
      <c r="AG4" s="86"/>
      <c r="AH4" s="86"/>
      <c r="AI4" s="36" t="s">
        <v>4</v>
      </c>
      <c r="AJ4" s="36" t="s">
        <v>5</v>
      </c>
      <c r="AK4" s="86"/>
      <c r="AL4" s="86"/>
      <c r="AM4" s="36" t="s">
        <v>4</v>
      </c>
      <c r="AN4" s="36" t="s">
        <v>5</v>
      </c>
      <c r="AO4" s="83"/>
      <c r="AP4" s="86"/>
      <c r="AQ4" s="86"/>
      <c r="AR4" s="86"/>
      <c r="AS4" s="86"/>
      <c r="AT4" s="86"/>
      <c r="AU4" s="36" t="s">
        <v>4</v>
      </c>
      <c r="AV4" s="36" t="s">
        <v>5</v>
      </c>
      <c r="AW4" s="86"/>
      <c r="AX4" s="86"/>
      <c r="AY4" s="36" t="s">
        <v>4</v>
      </c>
      <c r="AZ4" s="36" t="s">
        <v>5</v>
      </c>
      <c r="BA4" s="83"/>
      <c r="BB4" s="86"/>
      <c r="BC4" s="86"/>
      <c r="BD4" s="86"/>
      <c r="BE4" s="86"/>
      <c r="BF4" s="86"/>
      <c r="BG4" s="36" t="s">
        <v>4</v>
      </c>
      <c r="BH4" s="36" t="s">
        <v>5</v>
      </c>
      <c r="BI4" s="86"/>
      <c r="BJ4" s="86"/>
      <c r="BK4" s="36" t="s">
        <v>4</v>
      </c>
      <c r="BL4" s="36" t="s">
        <v>5</v>
      </c>
      <c r="BM4" s="83"/>
      <c r="BN4" s="86"/>
      <c r="BO4" s="86"/>
      <c r="BP4" s="86"/>
      <c r="BQ4" s="86"/>
      <c r="BR4" s="86"/>
      <c r="BS4" s="36" t="s">
        <v>4</v>
      </c>
      <c r="BT4" s="36" t="s">
        <v>5</v>
      </c>
      <c r="BU4" s="86"/>
      <c r="BV4" s="86"/>
      <c r="BW4" s="36" t="s">
        <v>4</v>
      </c>
      <c r="BX4" s="36" t="s">
        <v>5</v>
      </c>
      <c r="BY4" s="83"/>
      <c r="BZ4" s="86"/>
      <c r="CA4" s="86"/>
      <c r="CB4" s="86"/>
      <c r="CC4" s="86"/>
      <c r="CD4" s="86"/>
      <c r="CE4" s="36" t="s">
        <v>4</v>
      </c>
      <c r="CF4" s="36" t="s">
        <v>5</v>
      </c>
      <c r="CG4" s="86"/>
      <c r="CH4" s="86"/>
      <c r="CI4" s="36" t="s">
        <v>4</v>
      </c>
      <c r="CJ4" s="36" t="s">
        <v>5</v>
      </c>
    </row>
    <row r="5" spans="1:88" ht="15" customHeight="1" x14ac:dyDescent="0.25">
      <c r="A5" s="26">
        <v>2</v>
      </c>
      <c r="B5" s="27" t="s">
        <v>385</v>
      </c>
      <c r="C5" s="27" t="s">
        <v>591</v>
      </c>
      <c r="D5" s="4" t="s">
        <v>383</v>
      </c>
      <c r="E5" s="4" t="s">
        <v>543</v>
      </c>
      <c r="F5" s="4" t="s">
        <v>543</v>
      </c>
      <c r="G5" s="9">
        <v>0</v>
      </c>
      <c r="H5" s="9" t="s">
        <v>383</v>
      </c>
      <c r="I5" s="24">
        <v>7740000076</v>
      </c>
      <c r="J5" s="4" t="s">
        <v>490</v>
      </c>
      <c r="K5" s="1">
        <v>39448</v>
      </c>
      <c r="L5" s="1"/>
      <c r="M5" s="1">
        <v>39448</v>
      </c>
      <c r="N5" s="6">
        <v>250</v>
      </c>
      <c r="O5" s="1"/>
      <c r="P5" s="4"/>
      <c r="Q5" s="4" t="s">
        <v>545</v>
      </c>
      <c r="R5" s="4" t="s">
        <v>545</v>
      </c>
      <c r="S5" s="9">
        <v>0.51</v>
      </c>
      <c r="T5" s="4" t="s">
        <v>383</v>
      </c>
      <c r="U5" s="24">
        <v>5503254554</v>
      </c>
      <c r="V5" s="4" t="s">
        <v>489</v>
      </c>
      <c r="W5" s="1">
        <v>42370</v>
      </c>
      <c r="X5" s="4"/>
      <c r="Y5" s="1">
        <v>42370</v>
      </c>
      <c r="Z5" s="6">
        <v>1600</v>
      </c>
      <c r="AA5" s="1"/>
      <c r="AB5" s="4"/>
      <c r="AC5" s="4"/>
      <c r="AD5" s="4"/>
      <c r="AE5" s="9"/>
      <c r="AF5" s="4"/>
      <c r="AG5" s="24"/>
      <c r="AH5" s="4"/>
      <c r="AI5" s="1"/>
      <c r="AJ5" s="4"/>
      <c r="AK5" s="1"/>
      <c r="AL5" s="6"/>
      <c r="AM5" s="1"/>
      <c r="AN5" s="4"/>
      <c r="AO5" s="4"/>
      <c r="AP5" s="4"/>
      <c r="AQ5" s="9"/>
      <c r="AR5" s="4"/>
      <c r="AS5" s="24"/>
      <c r="AT5" s="4"/>
      <c r="AU5" s="1"/>
      <c r="AV5" s="4"/>
      <c r="AW5" s="1"/>
      <c r="AX5" s="6"/>
      <c r="AY5" s="1"/>
      <c r="AZ5" s="4"/>
      <c r="BA5" s="4"/>
      <c r="BB5" s="4"/>
      <c r="BC5" s="9"/>
      <c r="BD5" s="4"/>
      <c r="BE5" s="24"/>
      <c r="BF5" s="4"/>
      <c r="BG5" s="1"/>
      <c r="BH5" s="4"/>
      <c r="BI5" s="1"/>
      <c r="BJ5" s="6"/>
      <c r="BK5" s="1"/>
      <c r="BL5" s="4"/>
      <c r="BM5" s="4"/>
      <c r="BN5" s="4"/>
      <c r="BO5" s="9"/>
      <c r="BP5" s="4"/>
      <c r="BQ5" s="24"/>
      <c r="BR5" s="4"/>
      <c r="BS5" s="1"/>
      <c r="BT5" s="4"/>
      <c r="BU5" s="1"/>
      <c r="BV5" s="6"/>
      <c r="BW5" s="1"/>
      <c r="BX5" s="4"/>
      <c r="BY5" s="4"/>
      <c r="BZ5" s="4"/>
      <c r="CA5" s="9"/>
      <c r="CB5" s="4"/>
      <c r="CC5" s="4"/>
      <c r="CD5" s="4"/>
      <c r="CE5" s="1"/>
      <c r="CF5" s="4"/>
      <c r="CG5" s="1"/>
      <c r="CH5" s="6"/>
      <c r="CI5" s="1"/>
      <c r="CJ5" s="4"/>
    </row>
    <row r="6" spans="1:88" ht="15" customHeight="1" x14ac:dyDescent="0.25">
      <c r="A6" s="26">
        <v>3</v>
      </c>
      <c r="B6" s="27" t="s">
        <v>386</v>
      </c>
      <c r="C6" s="27" t="s">
        <v>592</v>
      </c>
      <c r="D6" s="4" t="s">
        <v>383</v>
      </c>
      <c r="E6" s="4" t="s">
        <v>543</v>
      </c>
      <c r="F6" s="4" t="s">
        <v>543</v>
      </c>
      <c r="G6" s="9">
        <v>0</v>
      </c>
      <c r="H6" s="9" t="s">
        <v>383</v>
      </c>
      <c r="I6" s="24">
        <v>7740000076</v>
      </c>
      <c r="J6" s="4" t="s">
        <v>490</v>
      </c>
      <c r="K6" s="1">
        <v>39448</v>
      </c>
      <c r="L6" s="4"/>
      <c r="M6" s="1">
        <v>39448</v>
      </c>
      <c r="N6" s="6">
        <v>250</v>
      </c>
      <c r="O6" s="1"/>
      <c r="P6" s="4"/>
      <c r="Q6" s="4" t="s">
        <v>543</v>
      </c>
      <c r="R6" s="4" t="s">
        <v>543</v>
      </c>
      <c r="S6" s="9">
        <v>0</v>
      </c>
      <c r="T6" s="4" t="s">
        <v>383</v>
      </c>
      <c r="U6" s="24">
        <v>7713076301</v>
      </c>
      <c r="V6" s="4" t="s">
        <v>491</v>
      </c>
      <c r="W6" s="1">
        <v>42491</v>
      </c>
      <c r="X6" s="4" t="s">
        <v>492</v>
      </c>
      <c r="Y6" s="1">
        <v>42491</v>
      </c>
      <c r="Z6" s="6">
        <v>400</v>
      </c>
      <c r="AA6" s="1"/>
      <c r="AB6" s="4"/>
      <c r="AC6" s="4" t="s">
        <v>545</v>
      </c>
      <c r="AD6" s="4" t="s">
        <v>545</v>
      </c>
      <c r="AE6" s="9">
        <v>0.51</v>
      </c>
      <c r="AF6" s="4" t="s">
        <v>383</v>
      </c>
      <c r="AG6" s="24">
        <v>5503254554</v>
      </c>
      <c r="AH6" s="4" t="s">
        <v>489</v>
      </c>
      <c r="AI6" s="1">
        <v>42370</v>
      </c>
      <c r="AJ6" s="4"/>
      <c r="AK6" s="1">
        <v>42370</v>
      </c>
      <c r="AL6" s="6">
        <v>1600</v>
      </c>
      <c r="AM6" s="1"/>
      <c r="AN6" s="4"/>
      <c r="AO6" s="4"/>
      <c r="AP6" s="4"/>
      <c r="AQ6" s="9"/>
      <c r="AR6" s="4"/>
      <c r="AS6" s="24"/>
      <c r="AT6" s="4"/>
      <c r="AU6" s="1"/>
      <c r="AV6" s="4"/>
      <c r="AW6" s="1"/>
      <c r="AX6" s="6"/>
      <c r="AY6" s="1"/>
      <c r="AZ6" s="4"/>
      <c r="BA6" s="4"/>
      <c r="BB6" s="4"/>
      <c r="BC6" s="9"/>
      <c r="BD6" s="4"/>
      <c r="BE6" s="24"/>
      <c r="BF6" s="4"/>
      <c r="BG6" s="1"/>
      <c r="BH6" s="4"/>
      <c r="BI6" s="1"/>
      <c r="BJ6" s="6"/>
      <c r="BK6" s="1"/>
      <c r="BL6" s="4"/>
      <c r="BM6" s="4"/>
      <c r="BN6" s="4"/>
      <c r="BO6" s="9"/>
      <c r="BP6" s="4"/>
      <c r="BQ6" s="24"/>
      <c r="BR6" s="4"/>
      <c r="BS6" s="1"/>
      <c r="BT6" s="4"/>
      <c r="BU6" s="1"/>
      <c r="BV6" s="6"/>
      <c r="BW6" s="1"/>
      <c r="BX6" s="4"/>
      <c r="BY6" s="4"/>
      <c r="BZ6" s="4"/>
      <c r="CA6" s="9"/>
      <c r="CB6" s="4"/>
      <c r="CC6" s="4"/>
      <c r="CD6" s="4"/>
      <c r="CE6" s="1"/>
      <c r="CF6" s="4"/>
      <c r="CG6" s="1"/>
      <c r="CH6" s="6"/>
      <c r="CI6" s="1"/>
      <c r="CJ6" s="4"/>
    </row>
    <row r="7" spans="1:88" ht="15" customHeight="1" x14ac:dyDescent="0.25">
      <c r="A7" s="26">
        <v>4</v>
      </c>
      <c r="B7" s="27" t="s">
        <v>387</v>
      </c>
      <c r="C7" s="27" t="s">
        <v>593</v>
      </c>
      <c r="D7" s="4" t="s">
        <v>383</v>
      </c>
      <c r="E7" s="4" t="s">
        <v>543</v>
      </c>
      <c r="F7" s="4" t="s">
        <v>543</v>
      </c>
      <c r="G7" s="9">
        <v>0</v>
      </c>
      <c r="H7" s="9" t="s">
        <v>383</v>
      </c>
      <c r="I7" s="24">
        <v>7740000076</v>
      </c>
      <c r="J7" s="4" t="s">
        <v>490</v>
      </c>
      <c r="K7" s="1">
        <v>39448</v>
      </c>
      <c r="L7" s="4"/>
      <c r="M7" s="1">
        <v>39448</v>
      </c>
      <c r="N7" s="6">
        <v>250</v>
      </c>
      <c r="O7" s="1"/>
      <c r="P7" s="4"/>
      <c r="Q7" s="4" t="s">
        <v>543</v>
      </c>
      <c r="R7" s="4" t="s">
        <v>543</v>
      </c>
      <c r="S7" s="9">
        <v>0</v>
      </c>
      <c r="T7" s="4" t="s">
        <v>383</v>
      </c>
      <c r="U7" s="24">
        <v>7713076301</v>
      </c>
      <c r="V7" s="4" t="s">
        <v>491</v>
      </c>
      <c r="W7" s="1">
        <v>42491</v>
      </c>
      <c r="X7" s="4" t="s">
        <v>492</v>
      </c>
      <c r="Y7" s="1">
        <v>42491</v>
      </c>
      <c r="Z7" s="6">
        <v>400</v>
      </c>
      <c r="AA7" s="1"/>
      <c r="AB7" s="4"/>
      <c r="AC7" s="4" t="s">
        <v>545</v>
      </c>
      <c r="AD7" s="4" t="s">
        <v>545</v>
      </c>
      <c r="AE7" s="9">
        <v>0.51</v>
      </c>
      <c r="AF7" s="4" t="s">
        <v>383</v>
      </c>
      <c r="AG7" s="24">
        <v>5503254554</v>
      </c>
      <c r="AH7" s="4" t="s">
        <v>489</v>
      </c>
      <c r="AI7" s="1">
        <v>42370</v>
      </c>
      <c r="AJ7" s="4"/>
      <c r="AK7" s="1">
        <v>42370</v>
      </c>
      <c r="AL7" s="6">
        <v>1600</v>
      </c>
      <c r="AM7" s="1"/>
      <c r="AN7" s="4"/>
      <c r="AO7" s="4"/>
      <c r="AP7" s="4"/>
      <c r="AQ7" s="9"/>
      <c r="AR7" s="4"/>
      <c r="AS7" s="24"/>
      <c r="AT7" s="4"/>
      <c r="AU7" s="1"/>
      <c r="AV7" s="4"/>
      <c r="AW7" s="1"/>
      <c r="AX7" s="6"/>
      <c r="AY7" s="1"/>
      <c r="AZ7" s="4"/>
      <c r="BA7" s="4"/>
      <c r="BB7" s="4"/>
      <c r="BC7" s="9"/>
      <c r="BD7" s="4"/>
      <c r="BE7" s="24"/>
      <c r="BF7" s="4"/>
      <c r="BG7" s="1"/>
      <c r="BH7" s="4"/>
      <c r="BI7" s="1"/>
      <c r="BJ7" s="6"/>
      <c r="BK7" s="1"/>
      <c r="BL7" s="4"/>
      <c r="BM7" s="4"/>
      <c r="BN7" s="4"/>
      <c r="BO7" s="9"/>
      <c r="BP7" s="4"/>
      <c r="BQ7" s="24"/>
      <c r="BR7" s="4"/>
      <c r="BS7" s="1"/>
      <c r="BT7" s="4"/>
      <c r="BU7" s="1"/>
      <c r="BV7" s="6"/>
      <c r="BW7" s="1"/>
      <c r="BX7" s="4"/>
      <c r="BY7" s="4"/>
      <c r="BZ7" s="4"/>
      <c r="CA7" s="9"/>
      <c r="CB7" s="4"/>
      <c r="CC7" s="4"/>
      <c r="CD7" s="4"/>
      <c r="CE7" s="1"/>
      <c r="CF7" s="4"/>
      <c r="CG7" s="1"/>
      <c r="CH7" s="6"/>
      <c r="CI7" s="1"/>
      <c r="CJ7" s="4"/>
    </row>
    <row r="8" spans="1:88" ht="15" customHeight="1" x14ac:dyDescent="0.25">
      <c r="A8" s="26">
        <v>5</v>
      </c>
      <c r="B8" s="27" t="s">
        <v>388</v>
      </c>
      <c r="C8" s="27" t="s">
        <v>594</v>
      </c>
      <c r="D8" s="4" t="s">
        <v>383</v>
      </c>
      <c r="E8" s="4" t="s">
        <v>543</v>
      </c>
      <c r="F8" s="4" t="s">
        <v>543</v>
      </c>
      <c r="G8" s="9">
        <v>0</v>
      </c>
      <c r="H8" s="9" t="s">
        <v>383</v>
      </c>
      <c r="I8" s="24">
        <v>7740000076</v>
      </c>
      <c r="J8" s="4" t="s">
        <v>490</v>
      </c>
      <c r="K8" s="1">
        <v>39448</v>
      </c>
      <c r="L8" s="4"/>
      <c r="M8" s="1">
        <v>39448</v>
      </c>
      <c r="N8" s="6">
        <v>250</v>
      </c>
      <c r="O8" s="1"/>
      <c r="P8" s="4"/>
      <c r="Q8" s="4" t="s">
        <v>542</v>
      </c>
      <c r="R8" s="4" t="s">
        <v>542</v>
      </c>
      <c r="S8" s="9">
        <v>0</v>
      </c>
      <c r="T8" s="4" t="s">
        <v>383</v>
      </c>
      <c r="U8" s="24">
        <v>5501008000</v>
      </c>
      <c r="V8" s="4" t="s">
        <v>493</v>
      </c>
      <c r="W8" s="1">
        <v>38961</v>
      </c>
      <c r="X8" s="4"/>
      <c r="Y8" s="1">
        <v>38961</v>
      </c>
      <c r="Z8" s="6">
        <v>314.44</v>
      </c>
      <c r="AA8" s="1"/>
      <c r="AB8" s="4"/>
      <c r="AC8" s="4" t="s">
        <v>543</v>
      </c>
      <c r="AD8" s="4" t="s">
        <v>543</v>
      </c>
      <c r="AE8" s="9">
        <v>0</v>
      </c>
      <c r="AF8" s="4" t="s">
        <v>383</v>
      </c>
      <c r="AG8" s="24">
        <v>7713076301</v>
      </c>
      <c r="AH8" s="4" t="s">
        <v>484</v>
      </c>
      <c r="AI8" s="1">
        <v>42491</v>
      </c>
      <c r="AJ8" s="4" t="s">
        <v>492</v>
      </c>
      <c r="AK8" s="1">
        <v>42491</v>
      </c>
      <c r="AL8" s="6">
        <v>400</v>
      </c>
      <c r="AM8" s="1"/>
      <c r="AN8" s="4"/>
      <c r="AO8" s="4" t="s">
        <v>545</v>
      </c>
      <c r="AP8" s="4" t="s">
        <v>545</v>
      </c>
      <c r="AQ8" s="9">
        <v>0.51</v>
      </c>
      <c r="AR8" s="4" t="s">
        <v>383</v>
      </c>
      <c r="AS8" s="24">
        <v>5503254554</v>
      </c>
      <c r="AT8" s="4" t="s">
        <v>489</v>
      </c>
      <c r="AU8" s="1">
        <v>42370</v>
      </c>
      <c r="AV8" s="4"/>
      <c r="AW8" s="1">
        <v>42370</v>
      </c>
      <c r="AX8" s="6">
        <v>1600</v>
      </c>
      <c r="AY8" s="1"/>
      <c r="AZ8" s="4"/>
      <c r="BA8" s="4"/>
      <c r="BB8" s="4"/>
      <c r="BC8" s="9"/>
      <c r="BD8" s="4"/>
      <c r="BE8" s="24"/>
      <c r="BF8" s="4"/>
      <c r="BG8" s="1"/>
      <c r="BH8" s="4"/>
      <c r="BI8" s="1"/>
      <c r="BJ8" s="6"/>
      <c r="BK8" s="1"/>
      <c r="BL8" s="4"/>
      <c r="BM8" s="4"/>
      <c r="BN8" s="4"/>
      <c r="BO8" s="9"/>
      <c r="BP8" s="4"/>
      <c r="BQ8" s="24"/>
      <c r="BR8" s="4"/>
      <c r="BS8" s="1"/>
      <c r="BT8" s="4"/>
      <c r="BU8" s="1"/>
      <c r="BV8" s="6"/>
      <c r="BW8" s="1"/>
      <c r="BX8" s="4"/>
      <c r="BY8" s="4"/>
      <c r="BZ8" s="4"/>
      <c r="CA8" s="9"/>
      <c r="CB8" s="4"/>
      <c r="CC8" s="4"/>
      <c r="CD8" s="4"/>
      <c r="CE8" s="1"/>
      <c r="CF8" s="4"/>
      <c r="CG8" s="1"/>
      <c r="CH8" s="6"/>
      <c r="CI8" s="1"/>
      <c r="CJ8" s="4"/>
    </row>
    <row r="9" spans="1:88" ht="15" customHeight="1" x14ac:dyDescent="0.25">
      <c r="A9" s="26">
        <v>6</v>
      </c>
      <c r="B9" s="27" t="s">
        <v>389</v>
      </c>
      <c r="C9" s="27" t="s">
        <v>595</v>
      </c>
      <c r="D9" s="4" t="s">
        <v>383</v>
      </c>
      <c r="E9" s="4" t="s">
        <v>543</v>
      </c>
      <c r="F9" s="4" t="s">
        <v>543</v>
      </c>
      <c r="G9" s="9">
        <v>0</v>
      </c>
      <c r="H9" s="9" t="s">
        <v>383</v>
      </c>
      <c r="I9" s="24">
        <v>7713076301</v>
      </c>
      <c r="J9" s="4" t="s">
        <v>484</v>
      </c>
      <c r="K9" s="1">
        <v>42491</v>
      </c>
      <c r="L9" s="4" t="s">
        <v>492</v>
      </c>
      <c r="M9" s="1">
        <v>42491</v>
      </c>
      <c r="N9" s="6">
        <v>400</v>
      </c>
      <c r="O9" s="1"/>
      <c r="P9" s="4"/>
      <c r="Q9" s="4"/>
      <c r="R9" s="4"/>
      <c r="S9" s="9"/>
      <c r="T9" s="4"/>
      <c r="U9" s="24"/>
      <c r="V9" s="4"/>
      <c r="W9" s="1"/>
      <c r="X9" s="4"/>
      <c r="Y9" s="1"/>
      <c r="Z9" s="6"/>
      <c r="AA9" s="1"/>
      <c r="AB9" s="4"/>
      <c r="AC9" s="4"/>
      <c r="AD9" s="4"/>
      <c r="AE9" s="9"/>
      <c r="AF9" s="4"/>
      <c r="AG9" s="24"/>
      <c r="AH9" s="4"/>
      <c r="AI9" s="1"/>
      <c r="AJ9" s="4"/>
      <c r="AK9" s="1"/>
      <c r="AL9" s="6"/>
      <c r="AM9" s="1"/>
      <c r="AN9" s="4"/>
      <c r="AO9" s="4"/>
      <c r="AP9" s="4"/>
      <c r="AQ9" s="9"/>
      <c r="AR9" s="4"/>
      <c r="AS9" s="24"/>
      <c r="AT9" s="4"/>
      <c r="AU9" s="1"/>
      <c r="AV9" s="4"/>
      <c r="AW9" s="1"/>
      <c r="AX9" s="6"/>
      <c r="AY9" s="1"/>
      <c r="AZ9" s="4"/>
      <c r="BA9" s="4"/>
      <c r="BB9" s="4"/>
      <c r="BC9" s="9"/>
      <c r="BD9" s="4"/>
      <c r="BE9" s="24"/>
      <c r="BF9" s="4"/>
      <c r="BG9" s="1"/>
      <c r="BH9" s="4"/>
      <c r="BI9" s="1"/>
      <c r="BJ9" s="6"/>
      <c r="BK9" s="1"/>
      <c r="BL9" s="4"/>
      <c r="BM9" s="4"/>
      <c r="BN9" s="4"/>
      <c r="BO9" s="9"/>
      <c r="BP9" s="4"/>
      <c r="BQ9" s="24"/>
      <c r="BR9" s="4"/>
      <c r="BS9" s="1"/>
      <c r="BT9" s="4"/>
      <c r="BU9" s="1"/>
      <c r="BV9" s="6"/>
      <c r="BW9" s="1"/>
      <c r="BX9" s="4"/>
      <c r="BY9" s="4"/>
      <c r="BZ9" s="4"/>
      <c r="CA9" s="9"/>
      <c r="CB9" s="4"/>
      <c r="CC9" s="4"/>
      <c r="CD9" s="4"/>
      <c r="CE9" s="1"/>
      <c r="CF9" s="4"/>
      <c r="CG9" s="1"/>
      <c r="CH9" s="6"/>
      <c r="CI9" s="1"/>
      <c r="CJ9" s="4"/>
    </row>
    <row r="10" spans="1:88" ht="15" customHeight="1" x14ac:dyDescent="0.25">
      <c r="A10" s="26">
        <v>8</v>
      </c>
      <c r="B10" s="27" t="s">
        <v>390</v>
      </c>
      <c r="C10" s="27" t="s">
        <v>596</v>
      </c>
      <c r="D10" s="4" t="s">
        <v>330</v>
      </c>
      <c r="E10" s="4"/>
      <c r="F10" s="4"/>
      <c r="G10" s="9"/>
      <c r="H10" s="9"/>
      <c r="I10" s="24"/>
      <c r="J10" s="4"/>
      <c r="K10" s="1"/>
      <c r="L10" s="4"/>
      <c r="M10" s="1"/>
      <c r="N10" s="6"/>
      <c r="O10" s="1"/>
      <c r="P10" s="4"/>
      <c r="Q10" s="4"/>
      <c r="R10" s="4"/>
      <c r="S10" s="9"/>
      <c r="T10" s="4"/>
      <c r="U10" s="24"/>
      <c r="V10" s="4"/>
      <c r="W10" s="1"/>
      <c r="X10" s="4"/>
      <c r="Y10" s="1"/>
      <c r="Z10" s="6"/>
      <c r="AA10" s="1"/>
      <c r="AB10" s="4"/>
      <c r="AC10" s="4"/>
      <c r="AD10" s="4"/>
      <c r="AE10" s="9"/>
      <c r="AF10" s="4"/>
      <c r="AG10" s="24"/>
      <c r="AH10" s="4"/>
      <c r="AI10" s="1"/>
      <c r="AJ10" s="4"/>
      <c r="AK10" s="1"/>
      <c r="AL10" s="6"/>
      <c r="AM10" s="1"/>
      <c r="AN10" s="4"/>
      <c r="AO10" s="4"/>
      <c r="AP10" s="4"/>
      <c r="AQ10" s="9"/>
      <c r="AR10" s="4"/>
      <c r="AS10" s="24"/>
      <c r="AT10" s="4"/>
      <c r="AU10" s="1"/>
      <c r="AV10" s="4"/>
      <c r="AW10" s="1"/>
      <c r="AX10" s="6"/>
      <c r="AY10" s="1"/>
      <c r="AZ10" s="4"/>
      <c r="BA10" s="4"/>
      <c r="BB10" s="4"/>
      <c r="BC10" s="9"/>
      <c r="BD10" s="4"/>
      <c r="BE10" s="24"/>
      <c r="BF10" s="4"/>
      <c r="BG10" s="1"/>
      <c r="BH10" s="4"/>
      <c r="BI10" s="1"/>
      <c r="BJ10" s="6"/>
      <c r="BK10" s="1"/>
      <c r="BL10" s="4"/>
      <c r="BM10" s="4"/>
      <c r="BN10" s="4"/>
      <c r="BO10" s="9"/>
      <c r="BP10" s="4"/>
      <c r="BQ10" s="24"/>
      <c r="BR10" s="4"/>
      <c r="BS10" s="1"/>
      <c r="BT10" s="4"/>
      <c r="BU10" s="1"/>
      <c r="BV10" s="6"/>
      <c r="BW10" s="1"/>
      <c r="BX10" s="4"/>
      <c r="BY10" s="4"/>
      <c r="BZ10" s="4"/>
      <c r="CA10" s="9"/>
      <c r="CB10" s="4"/>
      <c r="CC10" s="4"/>
      <c r="CD10" s="4"/>
      <c r="CE10" s="1"/>
      <c r="CF10" s="4"/>
      <c r="CG10" s="1"/>
      <c r="CH10" s="6"/>
      <c r="CI10" s="1"/>
      <c r="CJ10" s="4"/>
    </row>
    <row r="11" spans="1:88" ht="15" customHeight="1" x14ac:dyDescent="0.25">
      <c r="A11" s="26">
        <v>9</v>
      </c>
      <c r="B11" s="27" t="s">
        <v>391</v>
      </c>
      <c r="C11" s="27" t="s">
        <v>597</v>
      </c>
      <c r="D11" s="4" t="s">
        <v>330</v>
      </c>
      <c r="E11" s="4"/>
      <c r="F11" s="4"/>
      <c r="G11" s="9"/>
      <c r="H11" s="9"/>
      <c r="I11" s="24"/>
      <c r="J11" s="4"/>
      <c r="K11" s="1"/>
      <c r="L11" s="4"/>
      <c r="M11" s="1"/>
      <c r="N11" s="6"/>
      <c r="O11" s="1"/>
      <c r="P11" s="4"/>
      <c r="Q11" s="4"/>
      <c r="R11" s="4"/>
      <c r="S11" s="9"/>
      <c r="T11" s="4"/>
      <c r="U11" s="24"/>
      <c r="V11" s="4"/>
      <c r="W11" s="1"/>
      <c r="X11" s="4"/>
      <c r="Y11" s="1"/>
      <c r="Z11" s="6"/>
      <c r="AA11" s="1"/>
      <c r="AB11" s="4"/>
      <c r="AC11" s="4"/>
      <c r="AD11" s="4"/>
      <c r="AE11" s="9"/>
      <c r="AF11" s="4"/>
      <c r="AG11" s="24"/>
      <c r="AH11" s="4"/>
      <c r="AI11" s="1"/>
      <c r="AJ11" s="4"/>
      <c r="AK11" s="1"/>
      <c r="AL11" s="6"/>
      <c r="AM11" s="1"/>
      <c r="AN11" s="4"/>
      <c r="AO11" s="4"/>
      <c r="AP11" s="4"/>
      <c r="AQ11" s="9"/>
      <c r="AR11" s="4"/>
      <c r="AS11" s="24"/>
      <c r="AT11" s="4"/>
      <c r="AU11" s="1"/>
      <c r="AV11" s="4"/>
      <c r="AW11" s="1"/>
      <c r="AX11" s="6"/>
      <c r="AY11" s="1"/>
      <c r="AZ11" s="4"/>
      <c r="BA11" s="4"/>
      <c r="BB11" s="4"/>
      <c r="BC11" s="9"/>
      <c r="BD11" s="4"/>
      <c r="BE11" s="24"/>
      <c r="BF11" s="4"/>
      <c r="BG11" s="1"/>
      <c r="BH11" s="4"/>
      <c r="BI11" s="1"/>
      <c r="BJ11" s="6"/>
      <c r="BK11" s="1"/>
      <c r="BL11" s="4"/>
      <c r="BM11" s="4"/>
      <c r="BN11" s="4"/>
      <c r="BO11" s="9"/>
      <c r="BP11" s="4"/>
      <c r="BQ11" s="24"/>
      <c r="BR11" s="4"/>
      <c r="BS11" s="1"/>
      <c r="BT11" s="4"/>
      <c r="BU11" s="1"/>
      <c r="BV11" s="6"/>
      <c r="BW11" s="1"/>
      <c r="BX11" s="4"/>
      <c r="BY11" s="4"/>
      <c r="BZ11" s="4"/>
      <c r="CA11" s="9"/>
      <c r="CB11" s="4"/>
      <c r="CC11" s="4"/>
      <c r="CD11" s="4"/>
      <c r="CE11" s="1"/>
      <c r="CF11" s="4"/>
      <c r="CG11" s="1"/>
      <c r="CH11" s="6"/>
      <c r="CI11" s="1"/>
      <c r="CJ11" s="4"/>
    </row>
    <row r="12" spans="1:88" ht="15" customHeight="1" x14ac:dyDescent="0.25">
      <c r="A12" s="26">
        <v>10</v>
      </c>
      <c r="B12" s="27" t="s">
        <v>392</v>
      </c>
      <c r="C12" s="27" t="s">
        <v>601</v>
      </c>
      <c r="D12" s="4" t="s">
        <v>383</v>
      </c>
      <c r="E12" s="4" t="s">
        <v>543</v>
      </c>
      <c r="F12" s="4" t="s">
        <v>543</v>
      </c>
      <c r="G12" s="9">
        <v>0</v>
      </c>
      <c r="H12" s="9" t="s">
        <v>383</v>
      </c>
      <c r="I12" s="24">
        <v>7713076301</v>
      </c>
      <c r="J12" s="4" t="s">
        <v>484</v>
      </c>
      <c r="K12" s="1">
        <v>42491</v>
      </c>
      <c r="L12" s="4" t="s">
        <v>501</v>
      </c>
      <c r="M12" s="1">
        <v>42491</v>
      </c>
      <c r="N12" s="6">
        <v>400</v>
      </c>
      <c r="O12" s="1"/>
      <c r="P12" s="4"/>
      <c r="Q12" s="4"/>
      <c r="R12" s="4"/>
      <c r="S12" s="9"/>
      <c r="T12" s="4"/>
      <c r="U12" s="24"/>
      <c r="V12" s="4"/>
      <c r="W12" s="1"/>
      <c r="X12" s="4"/>
      <c r="Y12" s="1"/>
      <c r="Z12" s="6"/>
      <c r="AA12" s="1"/>
      <c r="AB12" s="4"/>
      <c r="AC12" s="4"/>
      <c r="AD12" s="4"/>
      <c r="AE12" s="9"/>
      <c r="AF12" s="4"/>
      <c r="AG12" s="24"/>
      <c r="AH12" s="4"/>
      <c r="AI12" s="1"/>
      <c r="AJ12" s="4"/>
      <c r="AK12" s="1"/>
      <c r="AL12" s="6"/>
      <c r="AM12" s="1"/>
      <c r="AN12" s="4"/>
      <c r="AO12" s="4"/>
      <c r="AP12" s="4"/>
      <c r="AQ12" s="9"/>
      <c r="AR12" s="4"/>
      <c r="AS12" s="24"/>
      <c r="AT12" s="4"/>
      <c r="AU12" s="1"/>
      <c r="AV12" s="4"/>
      <c r="AW12" s="1"/>
      <c r="AX12" s="6"/>
      <c r="AY12" s="1"/>
      <c r="AZ12" s="4"/>
      <c r="BA12" s="4"/>
      <c r="BB12" s="4"/>
      <c r="BC12" s="9"/>
      <c r="BD12" s="4"/>
      <c r="BE12" s="24"/>
      <c r="BF12" s="4"/>
      <c r="BG12" s="1"/>
      <c r="BH12" s="4"/>
      <c r="BI12" s="1"/>
      <c r="BJ12" s="6"/>
      <c r="BK12" s="1"/>
      <c r="BL12" s="4"/>
      <c r="BM12" s="4"/>
      <c r="BN12" s="4"/>
      <c r="BO12" s="9"/>
      <c r="BP12" s="4"/>
      <c r="BQ12" s="24"/>
      <c r="BR12" s="4"/>
      <c r="BS12" s="1"/>
      <c r="BT12" s="4"/>
      <c r="BU12" s="1"/>
      <c r="BV12" s="6"/>
      <c r="BW12" s="1"/>
      <c r="BX12" s="4"/>
      <c r="BY12" s="4"/>
      <c r="BZ12" s="4"/>
      <c r="CA12" s="9"/>
      <c r="CB12" s="4"/>
      <c r="CC12" s="4"/>
      <c r="CD12" s="4"/>
      <c r="CE12" s="1"/>
      <c r="CF12" s="4"/>
      <c r="CG12" s="1"/>
      <c r="CH12" s="6"/>
      <c r="CI12" s="1"/>
      <c r="CJ12" s="4"/>
    </row>
    <row r="13" spans="1:88" ht="15" customHeight="1" x14ac:dyDescent="0.25">
      <c r="A13" s="26">
        <v>11</v>
      </c>
      <c r="B13" s="27" t="s">
        <v>393</v>
      </c>
      <c r="C13" s="27" t="s">
        <v>602</v>
      </c>
      <c r="D13" s="4" t="s">
        <v>330</v>
      </c>
      <c r="E13" s="4"/>
      <c r="F13" s="4"/>
      <c r="G13" s="9"/>
      <c r="H13" s="9"/>
      <c r="I13" s="24"/>
      <c r="J13" s="4"/>
      <c r="K13" s="1"/>
      <c r="L13" s="4"/>
      <c r="M13" s="1"/>
      <c r="N13" s="6"/>
      <c r="O13" s="1"/>
      <c r="P13" s="4"/>
      <c r="Q13" s="4"/>
      <c r="R13" s="4"/>
      <c r="S13" s="9"/>
      <c r="T13" s="4"/>
      <c r="U13" s="24"/>
      <c r="V13" s="4"/>
      <c r="W13" s="1"/>
      <c r="X13" s="4"/>
      <c r="Y13" s="1"/>
      <c r="Z13" s="6"/>
      <c r="AA13" s="1"/>
      <c r="AB13" s="4"/>
      <c r="AC13" s="4"/>
      <c r="AD13" s="4"/>
      <c r="AE13" s="9"/>
      <c r="AF13" s="4"/>
      <c r="AG13" s="24"/>
      <c r="AH13" s="4"/>
      <c r="AI13" s="1"/>
      <c r="AJ13" s="4"/>
      <c r="AK13" s="1"/>
      <c r="AL13" s="6"/>
      <c r="AM13" s="1"/>
      <c r="AN13" s="4"/>
      <c r="AO13" s="4"/>
      <c r="AP13" s="4"/>
      <c r="AQ13" s="9"/>
      <c r="AR13" s="4"/>
      <c r="AS13" s="24"/>
      <c r="AT13" s="4"/>
      <c r="AU13" s="1"/>
      <c r="AV13" s="4"/>
      <c r="AW13" s="1"/>
      <c r="AX13" s="6"/>
      <c r="AY13" s="1"/>
      <c r="AZ13" s="4"/>
      <c r="BA13" s="4"/>
      <c r="BB13" s="4"/>
      <c r="BC13" s="9"/>
      <c r="BD13" s="4"/>
      <c r="BE13" s="24"/>
      <c r="BF13" s="4"/>
      <c r="BG13" s="1"/>
      <c r="BH13" s="4"/>
      <c r="BI13" s="1"/>
      <c r="BJ13" s="6"/>
      <c r="BK13" s="1"/>
      <c r="BL13" s="4"/>
      <c r="BM13" s="4"/>
      <c r="BN13" s="4"/>
      <c r="BO13" s="9"/>
      <c r="BP13" s="4"/>
      <c r="BQ13" s="24"/>
      <c r="BR13" s="4"/>
      <c r="BS13" s="1"/>
      <c r="BT13" s="4"/>
      <c r="BU13" s="1"/>
      <c r="BV13" s="6"/>
      <c r="BW13" s="1"/>
      <c r="BX13" s="4"/>
      <c r="BY13" s="4"/>
      <c r="BZ13" s="4"/>
      <c r="CA13" s="9"/>
      <c r="CB13" s="4"/>
      <c r="CC13" s="4"/>
      <c r="CD13" s="4"/>
      <c r="CE13" s="1"/>
      <c r="CF13" s="4"/>
      <c r="CG13" s="1"/>
      <c r="CH13" s="6"/>
      <c r="CI13" s="1"/>
      <c r="CJ13" s="4"/>
    </row>
    <row r="14" spans="1:88" ht="15" customHeight="1" x14ac:dyDescent="0.25">
      <c r="A14" s="26">
        <v>12</v>
      </c>
      <c r="B14" s="27" t="s">
        <v>394</v>
      </c>
      <c r="C14" s="27" t="s">
        <v>603</v>
      </c>
      <c r="D14" s="4" t="s">
        <v>383</v>
      </c>
      <c r="E14" s="4" t="s">
        <v>544</v>
      </c>
      <c r="F14" s="4" t="s">
        <v>544</v>
      </c>
      <c r="G14" s="9">
        <v>1.97</v>
      </c>
      <c r="H14" s="9" t="s">
        <v>383</v>
      </c>
      <c r="I14" s="24"/>
      <c r="J14" s="4" t="s">
        <v>458</v>
      </c>
      <c r="K14" s="1">
        <v>40360</v>
      </c>
      <c r="L14" s="4" t="s">
        <v>459</v>
      </c>
      <c r="M14" s="1">
        <v>40360</v>
      </c>
      <c r="N14" s="6">
        <v>985</v>
      </c>
      <c r="O14" s="1"/>
      <c r="P14" s="4"/>
      <c r="Q14" s="4" t="s">
        <v>544</v>
      </c>
      <c r="R14" s="4" t="s">
        <v>544</v>
      </c>
      <c r="S14" s="9">
        <v>10.61</v>
      </c>
      <c r="T14" s="4" t="s">
        <v>383</v>
      </c>
      <c r="U14" s="24">
        <v>550400010190</v>
      </c>
      <c r="V14" s="4" t="s">
        <v>494</v>
      </c>
      <c r="W14" s="1">
        <v>40448</v>
      </c>
      <c r="X14" s="4" t="s">
        <v>495</v>
      </c>
      <c r="Y14" s="1">
        <v>40448</v>
      </c>
      <c r="Z14" s="6">
        <v>3183</v>
      </c>
      <c r="AA14" s="1"/>
      <c r="AB14" s="4"/>
      <c r="AC14" s="4"/>
      <c r="AD14" s="4"/>
      <c r="AE14" s="9"/>
      <c r="AF14" s="4"/>
      <c r="AG14" s="24"/>
      <c r="AH14" s="4"/>
      <c r="AI14" s="1"/>
      <c r="AJ14" s="4"/>
      <c r="AK14" s="1"/>
      <c r="AL14" s="6"/>
      <c r="AM14" s="1"/>
      <c r="AN14" s="4"/>
      <c r="AO14" s="4"/>
      <c r="AP14" s="4"/>
      <c r="AQ14" s="9"/>
      <c r="AR14" s="4"/>
      <c r="AS14" s="24"/>
      <c r="AT14" s="4"/>
      <c r="AU14" s="1"/>
      <c r="AV14" s="4"/>
      <c r="AW14" s="1"/>
      <c r="AX14" s="6"/>
      <c r="AY14" s="1"/>
      <c r="AZ14" s="4"/>
      <c r="BA14" s="4"/>
      <c r="BB14" s="4"/>
      <c r="BC14" s="9"/>
      <c r="BD14" s="4"/>
      <c r="BE14" s="24"/>
      <c r="BF14" s="4"/>
      <c r="BG14" s="1"/>
      <c r="BH14" s="4"/>
      <c r="BI14" s="1"/>
      <c r="BJ14" s="6"/>
      <c r="BK14" s="1"/>
      <c r="BL14" s="4"/>
      <c r="BM14" s="4"/>
      <c r="BN14" s="4"/>
      <c r="BO14" s="9"/>
      <c r="BP14" s="4"/>
      <c r="BQ14" s="24"/>
      <c r="BR14" s="4"/>
      <c r="BS14" s="1"/>
      <c r="BT14" s="4"/>
      <c r="BU14" s="1"/>
      <c r="BV14" s="6"/>
      <c r="BW14" s="1"/>
      <c r="BX14" s="4"/>
      <c r="BY14" s="4"/>
      <c r="BZ14" s="4"/>
      <c r="CA14" s="9"/>
      <c r="CB14" s="4"/>
      <c r="CC14" s="4"/>
      <c r="CD14" s="4"/>
      <c r="CE14" s="1"/>
      <c r="CF14" s="4"/>
      <c r="CG14" s="1"/>
      <c r="CH14" s="6"/>
      <c r="CI14" s="1"/>
      <c r="CJ14" s="4"/>
    </row>
    <row r="15" spans="1:88" ht="15" customHeight="1" x14ac:dyDescent="0.25">
      <c r="A15" s="26">
        <v>13</v>
      </c>
      <c r="B15" s="27" t="s">
        <v>395</v>
      </c>
      <c r="C15" s="27" t="s">
        <v>604</v>
      </c>
      <c r="D15" s="4" t="s">
        <v>383</v>
      </c>
      <c r="E15" s="4" t="s">
        <v>544</v>
      </c>
      <c r="F15" s="4" t="s">
        <v>544</v>
      </c>
      <c r="G15" s="9">
        <v>11.34</v>
      </c>
      <c r="H15" s="9" t="s">
        <v>383</v>
      </c>
      <c r="I15" s="24">
        <v>540443877880</v>
      </c>
      <c r="J15" s="4" t="s">
        <v>496</v>
      </c>
      <c r="K15" s="1">
        <v>41186</v>
      </c>
      <c r="L15" s="4" t="s">
        <v>497</v>
      </c>
      <c r="M15" s="1">
        <v>41186</v>
      </c>
      <c r="N15" s="6">
        <v>5670</v>
      </c>
      <c r="O15" s="1"/>
      <c r="P15" s="4"/>
      <c r="Q15" s="4" t="s">
        <v>543</v>
      </c>
      <c r="R15" s="4" t="s">
        <v>543</v>
      </c>
      <c r="S15" s="9">
        <v>0</v>
      </c>
      <c r="T15" s="4" t="s">
        <v>383</v>
      </c>
      <c r="U15" s="24">
        <v>7714757367</v>
      </c>
      <c r="V15" s="4" t="s">
        <v>502</v>
      </c>
      <c r="W15" s="1">
        <v>41183</v>
      </c>
      <c r="X15" s="4">
        <v>145</v>
      </c>
      <c r="Y15" s="1">
        <v>41183</v>
      </c>
      <c r="Z15" s="6">
        <v>500</v>
      </c>
      <c r="AA15" s="1"/>
      <c r="AB15" s="4"/>
      <c r="AC15" s="4"/>
      <c r="AD15" s="4"/>
      <c r="AE15" s="9"/>
      <c r="AF15" s="4"/>
      <c r="AG15" s="24"/>
      <c r="AH15" s="4"/>
      <c r="AI15" s="1"/>
      <c r="AJ15" s="4"/>
      <c r="AK15" s="1"/>
      <c r="AL15" s="6"/>
      <c r="AM15" s="1"/>
      <c r="AN15" s="4"/>
      <c r="AO15" s="4"/>
      <c r="AP15" s="4"/>
      <c r="AQ15" s="9"/>
      <c r="AR15" s="4"/>
      <c r="AS15" s="24"/>
      <c r="AT15" s="4"/>
      <c r="AU15" s="1"/>
      <c r="AV15" s="4"/>
      <c r="AW15" s="1"/>
      <c r="AX15" s="6"/>
      <c r="AY15" s="1"/>
      <c r="AZ15" s="4"/>
      <c r="BA15" s="4"/>
      <c r="BB15" s="4"/>
      <c r="BC15" s="9"/>
      <c r="BD15" s="4"/>
      <c r="BE15" s="24"/>
      <c r="BF15" s="4"/>
      <c r="BG15" s="1"/>
      <c r="BH15" s="4"/>
      <c r="BI15" s="1"/>
      <c r="BJ15" s="6"/>
      <c r="BK15" s="1"/>
      <c r="BL15" s="4"/>
      <c r="BM15" s="4"/>
      <c r="BN15" s="4"/>
      <c r="BO15" s="9"/>
      <c r="BP15" s="4"/>
      <c r="BQ15" s="24"/>
      <c r="BR15" s="4"/>
      <c r="BS15" s="1"/>
      <c r="BT15" s="4"/>
      <c r="BU15" s="1"/>
      <c r="BV15" s="6"/>
      <c r="BW15" s="1"/>
      <c r="BX15" s="4"/>
      <c r="BY15" s="4"/>
      <c r="BZ15" s="4"/>
      <c r="CA15" s="9"/>
      <c r="CB15" s="4"/>
      <c r="CC15" s="4"/>
      <c r="CD15" s="4"/>
      <c r="CE15" s="1"/>
      <c r="CF15" s="4"/>
      <c r="CG15" s="1"/>
      <c r="CH15" s="6"/>
      <c r="CI15" s="1"/>
      <c r="CJ15" s="4"/>
    </row>
    <row r="16" spans="1:88" ht="15" customHeight="1" x14ac:dyDescent="0.25">
      <c r="A16" s="26">
        <v>14</v>
      </c>
      <c r="B16" s="27" t="s">
        <v>691</v>
      </c>
      <c r="C16" s="27" t="s">
        <v>692</v>
      </c>
      <c r="D16" s="4" t="s">
        <v>330</v>
      </c>
      <c r="E16" s="4"/>
      <c r="F16" s="4"/>
      <c r="G16" s="9"/>
      <c r="H16" s="9"/>
      <c r="I16" s="24"/>
      <c r="J16" s="4"/>
      <c r="K16" s="1"/>
      <c r="L16" s="4"/>
      <c r="M16" s="1"/>
      <c r="N16" s="6"/>
      <c r="O16" s="1"/>
      <c r="P16" s="4"/>
      <c r="Q16" s="4"/>
      <c r="R16" s="4"/>
      <c r="S16" s="9"/>
      <c r="T16" s="4"/>
      <c r="U16" s="4"/>
      <c r="V16" s="4"/>
      <c r="W16" s="1"/>
      <c r="X16" s="4"/>
      <c r="Y16" s="1"/>
      <c r="Z16" s="6"/>
      <c r="AA16" s="1"/>
      <c r="AB16" s="4"/>
      <c r="AC16" s="4"/>
      <c r="AD16" s="4"/>
      <c r="AE16" s="9"/>
      <c r="AF16" s="4"/>
      <c r="AG16" s="4"/>
      <c r="AH16" s="4"/>
      <c r="AI16" s="1"/>
      <c r="AJ16" s="4"/>
      <c r="AK16" s="1"/>
      <c r="AL16" s="6"/>
      <c r="AM16" s="1"/>
      <c r="AN16" s="4"/>
      <c r="AO16" s="4"/>
      <c r="AP16" s="4"/>
      <c r="AQ16" s="9"/>
      <c r="AR16" s="4"/>
      <c r="AS16" s="4"/>
      <c r="AT16" s="4"/>
      <c r="AU16" s="1"/>
      <c r="AV16" s="4"/>
      <c r="AW16" s="1"/>
      <c r="AX16" s="6"/>
      <c r="AY16" s="1"/>
      <c r="AZ16" s="4"/>
      <c r="BA16" s="4"/>
      <c r="BB16" s="4"/>
      <c r="BC16" s="9"/>
      <c r="BD16" s="4"/>
      <c r="BE16" s="4"/>
      <c r="BF16" s="4"/>
      <c r="BG16" s="1"/>
      <c r="BH16" s="4"/>
      <c r="BI16" s="1"/>
      <c r="BJ16" s="6"/>
      <c r="BK16" s="1"/>
      <c r="BL16" s="4"/>
      <c r="BM16" s="4"/>
      <c r="BN16" s="4"/>
      <c r="BO16" s="9"/>
      <c r="BP16" s="4"/>
      <c r="BQ16" s="4"/>
      <c r="BR16" s="4"/>
      <c r="BS16" s="1"/>
      <c r="BT16" s="4"/>
      <c r="BU16" s="1"/>
      <c r="BV16" s="6"/>
      <c r="BW16" s="1"/>
      <c r="BX16" s="4"/>
      <c r="BY16" s="4"/>
      <c r="BZ16" s="4"/>
      <c r="CA16" s="9"/>
      <c r="CB16" s="4"/>
      <c r="CC16" s="4"/>
      <c r="CD16" s="4"/>
      <c r="CE16" s="1"/>
      <c r="CF16" s="4"/>
      <c r="CG16" s="1"/>
      <c r="CH16" s="6"/>
      <c r="CI16" s="1"/>
      <c r="CJ16" s="4"/>
    </row>
    <row r="17" spans="1:88" ht="15" customHeight="1" x14ac:dyDescent="0.25">
      <c r="A17" s="26">
        <v>18</v>
      </c>
      <c r="B17" s="27" t="s">
        <v>696</v>
      </c>
      <c r="C17" s="27" t="s">
        <v>697</v>
      </c>
      <c r="D17" s="4" t="s">
        <v>330</v>
      </c>
      <c r="E17" s="4"/>
      <c r="F17" s="4"/>
      <c r="G17" s="9"/>
      <c r="H17" s="9"/>
      <c r="I17" s="24"/>
      <c r="J17" s="4"/>
      <c r="K17" s="1"/>
      <c r="L17" s="4"/>
      <c r="M17" s="1"/>
      <c r="N17" s="6"/>
      <c r="O17" s="1"/>
      <c r="P17" s="4"/>
      <c r="Q17" s="4"/>
      <c r="R17" s="4"/>
      <c r="S17" s="9"/>
      <c r="T17" s="4"/>
      <c r="U17" s="4"/>
      <c r="V17" s="4"/>
      <c r="W17" s="1"/>
      <c r="X17" s="4"/>
      <c r="Y17" s="1"/>
      <c r="Z17" s="6"/>
      <c r="AA17" s="1"/>
      <c r="AB17" s="4"/>
      <c r="AC17" s="4"/>
      <c r="AD17" s="4"/>
      <c r="AE17" s="9"/>
      <c r="AF17" s="4"/>
      <c r="AG17" s="4"/>
      <c r="AH17" s="4"/>
      <c r="AI17" s="1"/>
      <c r="AJ17" s="4"/>
      <c r="AK17" s="1"/>
      <c r="AL17" s="6"/>
      <c r="AM17" s="1"/>
      <c r="AN17" s="4"/>
      <c r="AO17" s="4"/>
      <c r="AP17" s="4"/>
      <c r="AQ17" s="9"/>
      <c r="AR17" s="4"/>
      <c r="AS17" s="4"/>
      <c r="AT17" s="4"/>
      <c r="AU17" s="1"/>
      <c r="AV17" s="4"/>
      <c r="AW17" s="1"/>
      <c r="AX17" s="6"/>
      <c r="AY17" s="1"/>
      <c r="AZ17" s="4"/>
      <c r="BA17" s="4"/>
      <c r="BB17" s="4"/>
      <c r="BC17" s="9"/>
      <c r="BD17" s="4"/>
      <c r="BE17" s="4"/>
      <c r="BF17" s="4"/>
      <c r="BG17" s="1"/>
      <c r="BH17" s="4"/>
      <c r="BI17" s="1"/>
      <c r="BJ17" s="6"/>
      <c r="BK17" s="1"/>
      <c r="BL17" s="4"/>
      <c r="BM17" s="4"/>
      <c r="BN17" s="4"/>
      <c r="BO17" s="9"/>
      <c r="BP17" s="4"/>
      <c r="BQ17" s="4"/>
      <c r="BR17" s="4"/>
      <c r="BS17" s="1"/>
      <c r="BT17" s="4"/>
      <c r="BU17" s="1"/>
      <c r="BV17" s="6"/>
      <c r="BW17" s="1"/>
      <c r="BX17" s="4"/>
      <c r="BY17" s="4"/>
      <c r="BZ17" s="4"/>
      <c r="CA17" s="9"/>
      <c r="CB17" s="4"/>
      <c r="CC17" s="4"/>
      <c r="CD17" s="4"/>
      <c r="CE17" s="1"/>
      <c r="CF17" s="4"/>
      <c r="CG17" s="1"/>
      <c r="CH17" s="6"/>
      <c r="CI17" s="1"/>
      <c r="CJ17" s="4"/>
    </row>
    <row r="18" spans="1:88" ht="15" customHeight="1" x14ac:dyDescent="0.25">
      <c r="A18" s="26">
        <v>19</v>
      </c>
      <c r="B18" s="27" t="s">
        <v>701</v>
      </c>
      <c r="C18" s="27" t="s">
        <v>702</v>
      </c>
      <c r="D18" s="4" t="s">
        <v>330</v>
      </c>
      <c r="E18" s="4"/>
      <c r="F18" s="4"/>
      <c r="G18" s="9"/>
      <c r="H18" s="9"/>
      <c r="I18" s="24"/>
      <c r="J18" s="4"/>
      <c r="K18" s="1"/>
      <c r="L18" s="4"/>
      <c r="M18" s="1"/>
      <c r="N18" s="6"/>
      <c r="O18" s="1"/>
      <c r="P18" s="4"/>
      <c r="Q18" s="4"/>
      <c r="R18" s="4"/>
      <c r="S18" s="9"/>
      <c r="T18" s="4"/>
      <c r="U18" s="4"/>
      <c r="V18" s="4"/>
      <c r="W18" s="1"/>
      <c r="X18" s="4"/>
      <c r="Y18" s="1"/>
      <c r="Z18" s="6"/>
      <c r="AA18" s="1"/>
      <c r="AB18" s="4"/>
      <c r="AC18" s="4"/>
      <c r="AD18" s="4"/>
      <c r="AE18" s="9"/>
      <c r="AF18" s="4"/>
      <c r="AG18" s="4"/>
      <c r="AH18" s="4"/>
      <c r="AI18" s="1"/>
      <c r="AJ18" s="4"/>
      <c r="AK18" s="1"/>
      <c r="AL18" s="6"/>
      <c r="AM18" s="1"/>
      <c r="AN18" s="4"/>
      <c r="AO18" s="4"/>
      <c r="AP18" s="4"/>
      <c r="AQ18" s="9"/>
      <c r="AR18" s="4"/>
      <c r="AS18" s="4"/>
      <c r="AT18" s="4"/>
      <c r="AU18" s="1"/>
      <c r="AV18" s="4"/>
      <c r="AW18" s="1"/>
      <c r="AX18" s="6"/>
      <c r="AY18" s="1"/>
      <c r="AZ18" s="4"/>
      <c r="BA18" s="4"/>
      <c r="BB18" s="4"/>
      <c r="BC18" s="9"/>
      <c r="BD18" s="4"/>
      <c r="BE18" s="4"/>
      <c r="BF18" s="4"/>
      <c r="BG18" s="1"/>
      <c r="BH18" s="4"/>
      <c r="BI18" s="1"/>
      <c r="BJ18" s="6"/>
      <c r="BK18" s="1"/>
      <c r="BL18" s="4"/>
      <c r="BM18" s="4"/>
      <c r="BN18" s="4"/>
      <c r="BO18" s="9"/>
      <c r="BP18" s="4"/>
      <c r="BQ18" s="4"/>
      <c r="BR18" s="4"/>
      <c r="BS18" s="1"/>
      <c r="BT18" s="4"/>
      <c r="BU18" s="1"/>
      <c r="BV18" s="6"/>
      <c r="BW18" s="1"/>
      <c r="BX18" s="4"/>
      <c r="BY18" s="4"/>
      <c r="BZ18" s="4"/>
      <c r="CA18" s="9"/>
      <c r="CB18" s="4"/>
      <c r="CC18" s="4"/>
      <c r="CD18" s="4"/>
      <c r="CE18" s="1"/>
      <c r="CF18" s="4"/>
      <c r="CG18" s="1"/>
      <c r="CH18" s="6"/>
      <c r="CI18" s="1"/>
      <c r="CJ18" s="4"/>
    </row>
    <row r="19" spans="1:88" ht="15" customHeight="1" x14ac:dyDescent="0.25">
      <c r="A19" s="26">
        <v>20</v>
      </c>
      <c r="B19" s="27" t="s">
        <v>706</v>
      </c>
      <c r="C19" s="27" t="s">
        <v>707</v>
      </c>
      <c r="D19" s="4" t="s">
        <v>383</v>
      </c>
      <c r="E19" s="4" t="s">
        <v>544</v>
      </c>
      <c r="F19" s="4" t="s">
        <v>544</v>
      </c>
      <c r="G19" s="9">
        <v>8</v>
      </c>
      <c r="H19" s="9" t="s">
        <v>383</v>
      </c>
      <c r="I19" s="24">
        <v>550601001</v>
      </c>
      <c r="J19" s="4" t="s">
        <v>1004</v>
      </c>
      <c r="K19" s="1">
        <v>40422</v>
      </c>
      <c r="L19" s="4" t="s">
        <v>1005</v>
      </c>
      <c r="M19" s="1">
        <v>40422</v>
      </c>
      <c r="N19" s="6">
        <v>2400</v>
      </c>
      <c r="O19" s="1"/>
      <c r="P19" s="4"/>
      <c r="Q19" s="4"/>
      <c r="R19" s="4"/>
      <c r="S19" s="9"/>
      <c r="T19" s="4"/>
      <c r="U19" s="4"/>
      <c r="V19" s="4"/>
      <c r="W19" s="1"/>
      <c r="X19" s="4"/>
      <c r="Y19" s="1"/>
      <c r="Z19" s="6"/>
      <c r="AA19" s="1"/>
      <c r="AB19" s="4"/>
      <c r="AC19" s="4"/>
      <c r="AD19" s="4"/>
      <c r="AE19" s="9"/>
      <c r="AF19" s="4"/>
      <c r="AG19" s="4"/>
      <c r="AH19" s="4"/>
      <c r="AI19" s="1"/>
      <c r="AJ19" s="4"/>
      <c r="AK19" s="1"/>
      <c r="AL19" s="6"/>
      <c r="AM19" s="1"/>
      <c r="AN19" s="4"/>
      <c r="AO19" s="4"/>
      <c r="AP19" s="4"/>
      <c r="AQ19" s="9"/>
      <c r="AR19" s="4"/>
      <c r="AS19" s="4"/>
      <c r="AT19" s="4"/>
      <c r="AU19" s="1"/>
      <c r="AV19" s="4"/>
      <c r="AW19" s="1"/>
      <c r="AX19" s="6"/>
      <c r="AY19" s="1"/>
      <c r="AZ19" s="4"/>
      <c r="BA19" s="4"/>
      <c r="BB19" s="4"/>
      <c r="BC19" s="9"/>
      <c r="BD19" s="4"/>
      <c r="BE19" s="4"/>
      <c r="BF19" s="4"/>
      <c r="BG19" s="1"/>
      <c r="BH19" s="4"/>
      <c r="BI19" s="1"/>
      <c r="BJ19" s="6"/>
      <c r="BK19" s="1"/>
      <c r="BL19" s="4"/>
      <c r="BM19" s="4"/>
      <c r="BN19" s="4"/>
      <c r="BO19" s="9"/>
      <c r="BP19" s="4"/>
      <c r="BQ19" s="4"/>
      <c r="BR19" s="4"/>
      <c r="BS19" s="1"/>
      <c r="BT19" s="4"/>
      <c r="BU19" s="1"/>
      <c r="BV19" s="6"/>
      <c r="BW19" s="1"/>
      <c r="BX19" s="4"/>
      <c r="BY19" s="4"/>
      <c r="BZ19" s="4"/>
      <c r="CA19" s="9"/>
      <c r="CB19" s="4"/>
      <c r="CC19" s="4"/>
      <c r="CD19" s="4"/>
      <c r="CE19" s="1"/>
      <c r="CF19" s="4"/>
      <c r="CG19" s="1"/>
      <c r="CH19" s="6"/>
      <c r="CI19" s="1"/>
      <c r="CJ19" s="4"/>
    </row>
    <row r="20" spans="1:88" ht="15" customHeight="1" x14ac:dyDescent="0.25">
      <c r="A20" s="26">
        <v>21</v>
      </c>
      <c r="B20" s="27" t="s">
        <v>711</v>
      </c>
      <c r="C20" s="27" t="s">
        <v>712</v>
      </c>
      <c r="D20" s="4" t="s">
        <v>330</v>
      </c>
      <c r="E20" s="4"/>
      <c r="F20" s="4"/>
      <c r="G20" s="9"/>
      <c r="H20" s="9"/>
      <c r="I20" s="24"/>
      <c r="J20" s="4"/>
      <c r="K20" s="1"/>
      <c r="L20" s="4"/>
      <c r="M20" s="1"/>
      <c r="N20" s="6"/>
      <c r="O20" s="1"/>
      <c r="P20" s="4"/>
      <c r="Q20" s="4"/>
      <c r="R20" s="4"/>
      <c r="S20" s="9"/>
      <c r="T20" s="4"/>
      <c r="U20" s="4"/>
      <c r="V20" s="4"/>
      <c r="W20" s="1"/>
      <c r="X20" s="4"/>
      <c r="Y20" s="1"/>
      <c r="Z20" s="6"/>
      <c r="AA20" s="1"/>
      <c r="AB20" s="4"/>
      <c r="AC20" s="4"/>
      <c r="AD20" s="4"/>
      <c r="AE20" s="9"/>
      <c r="AF20" s="4"/>
      <c r="AG20" s="4"/>
      <c r="AH20" s="4"/>
      <c r="AI20" s="1"/>
      <c r="AJ20" s="4"/>
      <c r="AK20" s="1"/>
      <c r="AL20" s="6"/>
      <c r="AM20" s="1"/>
      <c r="AN20" s="4"/>
      <c r="AO20" s="4"/>
      <c r="AP20" s="4"/>
      <c r="AQ20" s="9"/>
      <c r="AR20" s="4"/>
      <c r="AS20" s="4"/>
      <c r="AT20" s="4"/>
      <c r="AU20" s="1"/>
      <c r="AV20" s="4"/>
      <c r="AW20" s="1"/>
      <c r="AX20" s="6"/>
      <c r="AY20" s="1"/>
      <c r="AZ20" s="4"/>
      <c r="BA20" s="4"/>
      <c r="BB20" s="4"/>
      <c r="BC20" s="9"/>
      <c r="BD20" s="4"/>
      <c r="BE20" s="4"/>
      <c r="BF20" s="4"/>
      <c r="BG20" s="1"/>
      <c r="BH20" s="4"/>
      <c r="BI20" s="1"/>
      <c r="BJ20" s="6"/>
      <c r="BK20" s="1"/>
      <c r="BL20" s="4"/>
      <c r="BM20" s="4"/>
      <c r="BN20" s="4"/>
      <c r="BO20" s="9"/>
      <c r="BP20" s="4"/>
      <c r="BQ20" s="4"/>
      <c r="BR20" s="4"/>
      <c r="BS20" s="1"/>
      <c r="BT20" s="4"/>
      <c r="BU20" s="1"/>
      <c r="BV20" s="6"/>
      <c r="BW20" s="1"/>
      <c r="BX20" s="4"/>
      <c r="BY20" s="4"/>
      <c r="BZ20" s="4"/>
      <c r="CA20" s="9"/>
      <c r="CB20" s="4"/>
      <c r="CC20" s="4"/>
      <c r="CD20" s="4"/>
      <c r="CE20" s="1"/>
      <c r="CF20" s="4"/>
      <c r="CG20" s="1"/>
      <c r="CH20" s="6"/>
      <c r="CI20" s="1"/>
      <c r="CJ20" s="4"/>
    </row>
    <row r="21" spans="1:88" ht="15" customHeight="1" x14ac:dyDescent="0.25">
      <c r="A21" s="26">
        <v>22</v>
      </c>
      <c r="B21" s="27" t="s">
        <v>716</v>
      </c>
      <c r="C21" s="27" t="s">
        <v>717</v>
      </c>
      <c r="D21" s="4" t="s">
        <v>383</v>
      </c>
      <c r="E21" s="4" t="s">
        <v>542</v>
      </c>
      <c r="F21" s="4" t="s">
        <v>542</v>
      </c>
      <c r="G21" s="9">
        <v>0</v>
      </c>
      <c r="H21" s="9" t="s">
        <v>383</v>
      </c>
      <c r="I21" s="24">
        <v>5407205145</v>
      </c>
      <c r="J21" s="4" t="s">
        <v>1006</v>
      </c>
      <c r="K21" s="1">
        <v>41153</v>
      </c>
      <c r="L21" s="4">
        <v>183</v>
      </c>
      <c r="M21" s="1">
        <v>41153</v>
      </c>
      <c r="N21" s="6">
        <v>400</v>
      </c>
      <c r="O21" s="1"/>
      <c r="P21" s="4"/>
      <c r="Q21" s="4" t="s">
        <v>542</v>
      </c>
      <c r="R21" s="4" t="s">
        <v>542</v>
      </c>
      <c r="S21" s="9">
        <v>0</v>
      </c>
      <c r="T21" s="4" t="s">
        <v>383</v>
      </c>
      <c r="U21" s="4">
        <v>5504094840</v>
      </c>
      <c r="V21" s="4" t="s">
        <v>1007</v>
      </c>
      <c r="W21" s="1">
        <v>40312</v>
      </c>
      <c r="X21" s="4">
        <v>168</v>
      </c>
      <c r="Y21" s="1">
        <v>40312</v>
      </c>
      <c r="Z21" s="6">
        <v>400</v>
      </c>
      <c r="AA21" s="1"/>
      <c r="AB21" s="4"/>
      <c r="AC21" s="4"/>
      <c r="AD21" s="4"/>
      <c r="AE21" s="9"/>
      <c r="AF21" s="4"/>
      <c r="AG21" s="4"/>
      <c r="AH21" s="4"/>
      <c r="AI21" s="1"/>
      <c r="AJ21" s="4"/>
      <c r="AK21" s="1"/>
      <c r="AL21" s="6"/>
      <c r="AM21" s="1"/>
      <c r="AN21" s="4"/>
      <c r="AO21" s="4"/>
      <c r="AP21" s="4"/>
      <c r="AQ21" s="9"/>
      <c r="AR21" s="4"/>
      <c r="AS21" s="4"/>
      <c r="AT21" s="4"/>
      <c r="AU21" s="1"/>
      <c r="AV21" s="4"/>
      <c r="AW21" s="1"/>
      <c r="AX21" s="6"/>
      <c r="AY21" s="1"/>
      <c r="AZ21" s="4"/>
      <c r="BA21" s="4"/>
      <c r="BB21" s="4"/>
      <c r="BC21" s="9"/>
      <c r="BD21" s="4"/>
      <c r="BE21" s="4"/>
      <c r="BF21" s="4"/>
      <c r="BG21" s="1"/>
      <c r="BH21" s="4"/>
      <c r="BI21" s="1"/>
      <c r="BJ21" s="6"/>
      <c r="BK21" s="1"/>
      <c r="BL21" s="4"/>
      <c r="BM21" s="4"/>
      <c r="BN21" s="4"/>
      <c r="BO21" s="9"/>
      <c r="BP21" s="4"/>
      <c r="BQ21" s="4"/>
      <c r="BR21" s="4"/>
      <c r="BS21" s="1"/>
      <c r="BT21" s="4"/>
      <c r="BU21" s="1"/>
      <c r="BV21" s="6"/>
      <c r="BW21" s="1"/>
      <c r="BX21" s="4"/>
      <c r="BY21" s="4"/>
      <c r="BZ21" s="4"/>
      <c r="CA21" s="9"/>
      <c r="CB21" s="4"/>
      <c r="CC21" s="4"/>
      <c r="CD21" s="4"/>
      <c r="CE21" s="1"/>
      <c r="CF21" s="4"/>
      <c r="CG21" s="1"/>
      <c r="CH21" s="6"/>
      <c r="CI21" s="1"/>
      <c r="CJ21" s="4"/>
    </row>
    <row r="22" spans="1:88" ht="15" customHeight="1" x14ac:dyDescent="0.25">
      <c r="A22" s="26">
        <v>23</v>
      </c>
      <c r="B22" s="27" t="s">
        <v>721</v>
      </c>
      <c r="C22" s="27" t="s">
        <v>722</v>
      </c>
      <c r="D22" s="4" t="s">
        <v>383</v>
      </c>
      <c r="E22" s="4" t="s">
        <v>542</v>
      </c>
      <c r="F22" s="4" t="s">
        <v>542</v>
      </c>
      <c r="G22" s="9">
        <v>0</v>
      </c>
      <c r="H22" s="9" t="s">
        <v>383</v>
      </c>
      <c r="I22" s="24">
        <v>5407205145</v>
      </c>
      <c r="J22" s="4" t="s">
        <v>1006</v>
      </c>
      <c r="K22" s="1">
        <v>41153</v>
      </c>
      <c r="L22" s="4">
        <v>183</v>
      </c>
      <c r="M22" s="1">
        <v>41153</v>
      </c>
      <c r="N22" s="6">
        <v>400</v>
      </c>
      <c r="O22" s="1"/>
      <c r="P22" s="4"/>
      <c r="Q22" s="4" t="s">
        <v>542</v>
      </c>
      <c r="R22" s="4" t="s">
        <v>542</v>
      </c>
      <c r="S22" s="9">
        <v>0</v>
      </c>
      <c r="T22" s="4" t="s">
        <v>383</v>
      </c>
      <c r="U22" s="4">
        <v>5504094840</v>
      </c>
      <c r="V22" s="4" t="s">
        <v>1007</v>
      </c>
      <c r="W22" s="1">
        <v>40312</v>
      </c>
      <c r="X22" s="4">
        <v>168</v>
      </c>
      <c r="Y22" s="1">
        <v>40312</v>
      </c>
      <c r="Z22" s="6">
        <v>400</v>
      </c>
      <c r="AA22" s="1"/>
      <c r="AB22" s="4"/>
      <c r="AC22" s="4"/>
      <c r="AD22" s="4"/>
      <c r="AE22" s="9"/>
      <c r="AF22" s="4"/>
      <c r="AG22" s="4"/>
      <c r="AH22" s="4"/>
      <c r="AI22" s="1"/>
      <c r="AJ22" s="4"/>
      <c r="AK22" s="1"/>
      <c r="AL22" s="6"/>
      <c r="AM22" s="1"/>
      <c r="AN22" s="4"/>
      <c r="AO22" s="4"/>
      <c r="AP22" s="4"/>
      <c r="AQ22" s="9"/>
      <c r="AR22" s="4"/>
      <c r="AS22" s="4"/>
      <c r="AT22" s="4"/>
      <c r="AU22" s="1"/>
      <c r="AV22" s="4"/>
      <c r="AW22" s="1"/>
      <c r="AX22" s="6"/>
      <c r="AY22" s="1"/>
      <c r="AZ22" s="4"/>
      <c r="BA22" s="4"/>
      <c r="BB22" s="4"/>
      <c r="BC22" s="9"/>
      <c r="BD22" s="4"/>
      <c r="BE22" s="4"/>
      <c r="BF22" s="4"/>
      <c r="BG22" s="1"/>
      <c r="BH22" s="4"/>
      <c r="BI22" s="1"/>
      <c r="BJ22" s="6"/>
      <c r="BK22" s="1"/>
      <c r="BL22" s="4"/>
      <c r="BM22" s="4"/>
      <c r="BN22" s="4"/>
      <c r="BO22" s="9"/>
      <c r="BP22" s="4"/>
      <c r="BQ22" s="4"/>
      <c r="BR22" s="4"/>
      <c r="BS22" s="1"/>
      <c r="BT22" s="4"/>
      <c r="BU22" s="1"/>
      <c r="BV22" s="6"/>
      <c r="BW22" s="1"/>
      <c r="BX22" s="4"/>
      <c r="BY22" s="4"/>
      <c r="BZ22" s="4"/>
      <c r="CA22" s="9"/>
      <c r="CB22" s="4"/>
      <c r="CC22" s="4"/>
      <c r="CD22" s="4"/>
      <c r="CE22" s="1"/>
      <c r="CF22" s="4"/>
      <c r="CG22" s="1"/>
      <c r="CH22" s="6"/>
      <c r="CI22" s="1"/>
      <c r="CJ22" s="4"/>
    </row>
    <row r="23" spans="1:88" ht="15" customHeight="1" x14ac:dyDescent="0.25">
      <c r="A23" s="26">
        <v>24</v>
      </c>
      <c r="B23" s="27" t="s">
        <v>726</v>
      </c>
      <c r="C23" s="27" t="s">
        <v>727</v>
      </c>
      <c r="D23" s="4" t="s">
        <v>383</v>
      </c>
      <c r="E23" s="4" t="s">
        <v>545</v>
      </c>
      <c r="F23" s="4" t="s">
        <v>545</v>
      </c>
      <c r="G23" s="9">
        <v>0.51</v>
      </c>
      <c r="H23" s="9" t="s">
        <v>383</v>
      </c>
      <c r="I23" s="24">
        <v>5503254554</v>
      </c>
      <c r="J23" s="4" t="s">
        <v>581</v>
      </c>
      <c r="K23" s="1">
        <v>42370</v>
      </c>
      <c r="L23" s="1"/>
      <c r="M23" s="1">
        <v>42370</v>
      </c>
      <c r="N23" s="6">
        <v>800</v>
      </c>
      <c r="O23" s="1"/>
      <c r="P23" s="4"/>
      <c r="Q23" s="4" t="s">
        <v>543</v>
      </c>
      <c r="R23" s="4" t="s">
        <v>543</v>
      </c>
      <c r="S23" s="9">
        <v>0</v>
      </c>
      <c r="T23" s="4" t="s">
        <v>383</v>
      </c>
      <c r="U23" s="4"/>
      <c r="V23" s="4" t="s">
        <v>1008</v>
      </c>
      <c r="W23" s="1">
        <v>39448</v>
      </c>
      <c r="X23" s="4"/>
      <c r="Y23" s="1">
        <v>39448</v>
      </c>
      <c r="Z23" s="6">
        <v>250</v>
      </c>
      <c r="AA23" s="1"/>
      <c r="AB23" s="4"/>
      <c r="AC23" s="4" t="s">
        <v>543</v>
      </c>
      <c r="AD23" s="4" t="s">
        <v>543</v>
      </c>
      <c r="AE23" s="9">
        <v>0</v>
      </c>
      <c r="AF23" s="4" t="s">
        <v>383</v>
      </c>
      <c r="AG23" s="4">
        <v>7713076301</v>
      </c>
      <c r="AH23" s="4" t="s">
        <v>484</v>
      </c>
      <c r="AI23" s="1">
        <v>42491</v>
      </c>
      <c r="AJ23" s="1"/>
      <c r="AK23" s="1">
        <v>42491</v>
      </c>
      <c r="AL23" s="6">
        <v>400</v>
      </c>
      <c r="AM23" s="1"/>
      <c r="AN23" s="4"/>
      <c r="AO23" s="4"/>
      <c r="AP23" s="4"/>
      <c r="AQ23" s="9"/>
      <c r="AR23" s="4"/>
      <c r="AS23" s="4"/>
      <c r="AT23" s="4"/>
      <c r="AU23" s="1"/>
      <c r="AV23" s="4"/>
      <c r="AW23" s="1"/>
      <c r="AX23" s="6"/>
      <c r="AY23" s="1"/>
      <c r="AZ23" s="4"/>
      <c r="BA23" s="4"/>
      <c r="BB23" s="4"/>
      <c r="BC23" s="9"/>
      <c r="BD23" s="4"/>
      <c r="BE23" s="4"/>
      <c r="BF23" s="4"/>
      <c r="BG23" s="1"/>
      <c r="BH23" s="4"/>
      <c r="BI23" s="1"/>
      <c r="BJ23" s="6"/>
      <c r="BK23" s="1"/>
      <c r="BL23" s="4"/>
      <c r="BM23" s="4"/>
      <c r="BN23" s="4"/>
      <c r="BO23" s="9"/>
      <c r="BP23" s="4"/>
      <c r="BQ23" s="4"/>
      <c r="BR23" s="4"/>
      <c r="BS23" s="1"/>
      <c r="BT23" s="4"/>
      <c r="BU23" s="1"/>
      <c r="BV23" s="6"/>
      <c r="BW23" s="1"/>
      <c r="BX23" s="4"/>
      <c r="BY23" s="4"/>
      <c r="BZ23" s="4"/>
      <c r="CA23" s="9"/>
      <c r="CB23" s="4"/>
      <c r="CC23" s="4"/>
      <c r="CD23" s="4"/>
      <c r="CE23" s="1"/>
      <c r="CF23" s="4"/>
      <c r="CG23" s="1"/>
      <c r="CH23" s="6"/>
      <c r="CI23" s="1"/>
      <c r="CJ23" s="4"/>
    </row>
    <row r="24" spans="1:88" ht="15" customHeight="1" x14ac:dyDescent="0.25">
      <c r="A24" s="26">
        <v>25</v>
      </c>
      <c r="B24" s="27" t="s">
        <v>731</v>
      </c>
      <c r="C24" s="27" t="s">
        <v>732</v>
      </c>
      <c r="D24" s="4" t="s">
        <v>383</v>
      </c>
      <c r="E24" s="4" t="s">
        <v>545</v>
      </c>
      <c r="F24" s="4" t="s">
        <v>545</v>
      </c>
      <c r="G24" s="9">
        <v>0.51</v>
      </c>
      <c r="H24" s="9" t="s">
        <v>383</v>
      </c>
      <c r="I24" s="24">
        <v>5503254554</v>
      </c>
      <c r="J24" s="4" t="s">
        <v>578</v>
      </c>
      <c r="K24" s="1">
        <v>42370</v>
      </c>
      <c r="L24" s="1"/>
      <c r="M24" s="1">
        <v>42370</v>
      </c>
      <c r="N24" s="6">
        <v>800</v>
      </c>
      <c r="O24" s="1"/>
      <c r="P24" s="4"/>
      <c r="Q24" s="4" t="s">
        <v>543</v>
      </c>
      <c r="R24" s="4" t="s">
        <v>543</v>
      </c>
      <c r="S24" s="9">
        <v>0</v>
      </c>
      <c r="T24" s="4" t="s">
        <v>383</v>
      </c>
      <c r="U24" s="4"/>
      <c r="V24" s="4" t="s">
        <v>1008</v>
      </c>
      <c r="W24" s="1">
        <v>39448</v>
      </c>
      <c r="X24" s="4"/>
      <c r="Y24" s="1">
        <v>39448</v>
      </c>
      <c r="Z24" s="6">
        <v>250</v>
      </c>
      <c r="AA24" s="1"/>
      <c r="AB24" s="4"/>
      <c r="AC24" s="4" t="s">
        <v>543</v>
      </c>
      <c r="AD24" s="4" t="s">
        <v>543</v>
      </c>
      <c r="AE24" s="9">
        <v>0</v>
      </c>
      <c r="AF24" s="4" t="s">
        <v>383</v>
      </c>
      <c r="AG24" s="4">
        <v>7713076301</v>
      </c>
      <c r="AH24" s="4" t="s">
        <v>484</v>
      </c>
      <c r="AI24" s="1">
        <v>42491</v>
      </c>
      <c r="AJ24" s="4"/>
      <c r="AK24" s="1">
        <v>42491</v>
      </c>
      <c r="AL24" s="6">
        <v>400</v>
      </c>
      <c r="AM24" s="1"/>
      <c r="AN24" s="4"/>
      <c r="AO24" s="4"/>
      <c r="AP24" s="4"/>
      <c r="AQ24" s="9"/>
      <c r="AR24" s="4"/>
      <c r="AS24" s="4"/>
      <c r="AT24" s="4"/>
      <c r="AU24" s="1"/>
      <c r="AV24" s="4"/>
      <c r="AW24" s="1"/>
      <c r="AX24" s="6"/>
      <c r="AY24" s="1"/>
      <c r="AZ24" s="4"/>
      <c r="BA24" s="4"/>
      <c r="BB24" s="4"/>
      <c r="BC24" s="9"/>
      <c r="BD24" s="4"/>
      <c r="BE24" s="4"/>
      <c r="BF24" s="4"/>
      <c r="BG24" s="1"/>
      <c r="BH24" s="4"/>
      <c r="BI24" s="1"/>
      <c r="BJ24" s="6"/>
      <c r="BK24" s="1"/>
      <c r="BL24" s="4"/>
      <c r="BM24" s="4"/>
      <c r="BN24" s="4"/>
      <c r="BO24" s="9"/>
      <c r="BP24" s="4"/>
      <c r="BQ24" s="4"/>
      <c r="BR24" s="4"/>
      <c r="BS24" s="1"/>
      <c r="BT24" s="4"/>
      <c r="BU24" s="1"/>
      <c r="BV24" s="6"/>
      <c r="BW24" s="1"/>
      <c r="BX24" s="4"/>
      <c r="BY24" s="4"/>
      <c r="BZ24" s="4"/>
      <c r="CA24" s="9"/>
      <c r="CB24" s="4"/>
      <c r="CC24" s="4"/>
      <c r="CD24" s="4"/>
      <c r="CE24" s="1"/>
      <c r="CF24" s="4"/>
      <c r="CG24" s="1"/>
      <c r="CH24" s="6"/>
      <c r="CI24" s="1"/>
      <c r="CJ24" s="4"/>
    </row>
    <row r="25" spans="1:88" ht="15" customHeight="1" x14ac:dyDescent="0.25">
      <c r="A25" s="26">
        <v>26</v>
      </c>
      <c r="B25" s="27" t="s">
        <v>736</v>
      </c>
      <c r="C25" s="27" t="s">
        <v>737</v>
      </c>
      <c r="D25" s="4" t="s">
        <v>383</v>
      </c>
      <c r="E25" s="4" t="s">
        <v>545</v>
      </c>
      <c r="F25" s="4" t="s">
        <v>545</v>
      </c>
      <c r="G25" s="9">
        <v>0.51</v>
      </c>
      <c r="H25" s="9" t="s">
        <v>383</v>
      </c>
      <c r="I25" s="24">
        <v>5503254554</v>
      </c>
      <c r="J25" s="4" t="s">
        <v>578</v>
      </c>
      <c r="K25" s="1">
        <v>42370</v>
      </c>
      <c r="L25" s="4"/>
      <c r="M25" s="1">
        <v>42370</v>
      </c>
      <c r="N25" s="6">
        <v>800</v>
      </c>
      <c r="O25" s="1"/>
      <c r="P25" s="4"/>
      <c r="Q25" s="4" t="s">
        <v>543</v>
      </c>
      <c r="R25" s="4" t="s">
        <v>543</v>
      </c>
      <c r="S25" s="9">
        <v>0</v>
      </c>
      <c r="T25" s="4" t="s">
        <v>383</v>
      </c>
      <c r="U25" s="4"/>
      <c r="V25" s="4" t="s">
        <v>1008</v>
      </c>
      <c r="W25" s="1">
        <v>39448</v>
      </c>
      <c r="X25" s="4"/>
      <c r="Y25" s="1">
        <v>39448</v>
      </c>
      <c r="Z25" s="6">
        <v>250</v>
      </c>
      <c r="AA25" s="1"/>
      <c r="AB25" s="4"/>
      <c r="AC25" s="4" t="s">
        <v>543</v>
      </c>
      <c r="AD25" s="4" t="s">
        <v>543</v>
      </c>
      <c r="AE25" s="9">
        <v>0</v>
      </c>
      <c r="AF25" s="4" t="s">
        <v>383</v>
      </c>
      <c r="AG25" s="4">
        <v>7713076301</v>
      </c>
      <c r="AH25" s="4" t="s">
        <v>484</v>
      </c>
      <c r="AI25" s="1">
        <v>42491</v>
      </c>
      <c r="AJ25" s="4"/>
      <c r="AK25" s="1">
        <v>42491</v>
      </c>
      <c r="AL25" s="6">
        <v>400</v>
      </c>
      <c r="AM25" s="1"/>
      <c r="AN25" s="4"/>
      <c r="AO25" s="4"/>
      <c r="AP25" s="4"/>
      <c r="AQ25" s="9"/>
      <c r="AR25" s="4"/>
      <c r="AS25" s="4"/>
      <c r="AT25" s="4"/>
      <c r="AU25" s="1"/>
      <c r="AV25" s="4"/>
      <c r="AW25" s="1"/>
      <c r="AX25" s="6"/>
      <c r="AY25" s="1"/>
      <c r="AZ25" s="4"/>
      <c r="BA25" s="4"/>
      <c r="BB25" s="4"/>
      <c r="BC25" s="9"/>
      <c r="BD25" s="4"/>
      <c r="BE25" s="4"/>
      <c r="BF25" s="4"/>
      <c r="BG25" s="1"/>
      <c r="BH25" s="4"/>
      <c r="BI25" s="1"/>
      <c r="BJ25" s="6"/>
      <c r="BK25" s="1"/>
      <c r="BL25" s="4"/>
      <c r="BM25" s="4"/>
      <c r="BN25" s="4"/>
      <c r="BO25" s="9"/>
      <c r="BP25" s="4"/>
      <c r="BQ25" s="4"/>
      <c r="BR25" s="4"/>
      <c r="BS25" s="1"/>
      <c r="BT25" s="4"/>
      <c r="BU25" s="1"/>
      <c r="BV25" s="6"/>
      <c r="BW25" s="1"/>
      <c r="BX25" s="4"/>
      <c r="BY25" s="4"/>
      <c r="BZ25" s="4"/>
      <c r="CA25" s="9"/>
      <c r="CB25" s="4"/>
      <c r="CC25" s="4"/>
      <c r="CD25" s="4"/>
      <c r="CE25" s="1"/>
      <c r="CF25" s="4"/>
      <c r="CG25" s="1"/>
      <c r="CH25" s="6"/>
      <c r="CI25" s="1"/>
      <c r="CJ25" s="4"/>
    </row>
    <row r="26" spans="1:88" ht="15" customHeight="1" x14ac:dyDescent="0.25">
      <c r="A26" s="26">
        <v>27</v>
      </c>
      <c r="B26" s="27" t="s">
        <v>740</v>
      </c>
      <c r="C26" s="27" t="s">
        <v>741</v>
      </c>
      <c r="D26" s="4" t="s">
        <v>330</v>
      </c>
      <c r="E26" s="4"/>
      <c r="F26" s="4"/>
      <c r="G26" s="9"/>
      <c r="H26" s="9"/>
      <c r="I26" s="24"/>
      <c r="J26" s="4"/>
      <c r="K26" s="1"/>
      <c r="L26" s="4"/>
      <c r="M26" s="1"/>
      <c r="N26" s="6"/>
      <c r="O26" s="1"/>
      <c r="P26" s="4"/>
      <c r="Q26" s="4"/>
      <c r="R26" s="4"/>
      <c r="S26" s="9"/>
      <c r="T26" s="4"/>
      <c r="U26" s="4"/>
      <c r="V26" s="4"/>
      <c r="W26" s="1"/>
      <c r="X26" s="4"/>
      <c r="Y26" s="1"/>
      <c r="Z26" s="6"/>
      <c r="AA26" s="1"/>
      <c r="AB26" s="4"/>
      <c r="AC26" s="4"/>
      <c r="AD26" s="4"/>
      <c r="AE26" s="9"/>
      <c r="AF26" s="4"/>
      <c r="AG26" s="4"/>
      <c r="AH26" s="4"/>
      <c r="AI26" s="1"/>
      <c r="AJ26" s="4"/>
      <c r="AK26" s="1"/>
      <c r="AL26" s="6"/>
      <c r="AM26" s="1"/>
      <c r="AN26" s="4"/>
      <c r="AO26" s="4"/>
      <c r="AP26" s="4"/>
      <c r="AQ26" s="9"/>
      <c r="AR26" s="4"/>
      <c r="AS26" s="4"/>
      <c r="AT26" s="4"/>
      <c r="AU26" s="1"/>
      <c r="AV26" s="4"/>
      <c r="AW26" s="1"/>
      <c r="AX26" s="6"/>
      <c r="AY26" s="1"/>
      <c r="AZ26" s="4"/>
      <c r="BA26" s="4"/>
      <c r="BB26" s="4"/>
      <c r="BC26" s="9"/>
      <c r="BD26" s="4"/>
      <c r="BE26" s="4"/>
      <c r="BF26" s="4"/>
      <c r="BG26" s="1"/>
      <c r="BH26" s="4"/>
      <c r="BI26" s="1"/>
      <c r="BJ26" s="6"/>
      <c r="BK26" s="1"/>
      <c r="BL26" s="4"/>
      <c r="BM26" s="4"/>
      <c r="BN26" s="4"/>
      <c r="BO26" s="9"/>
      <c r="BP26" s="4"/>
      <c r="BQ26" s="4"/>
      <c r="BR26" s="4"/>
      <c r="BS26" s="1"/>
      <c r="BT26" s="4"/>
      <c r="BU26" s="1"/>
      <c r="BV26" s="6"/>
      <c r="BW26" s="1"/>
      <c r="BX26" s="4"/>
      <c r="BY26" s="4"/>
      <c r="BZ26" s="4"/>
      <c r="CA26" s="9"/>
      <c r="CB26" s="4"/>
      <c r="CC26" s="4"/>
      <c r="CD26" s="4"/>
      <c r="CE26" s="1"/>
      <c r="CF26" s="4"/>
      <c r="CG26" s="1"/>
      <c r="CH26" s="6"/>
      <c r="CI26" s="1"/>
      <c r="CJ26" s="4"/>
    </row>
    <row r="27" spans="1:88" ht="15" customHeight="1" x14ac:dyDescent="0.25">
      <c r="A27" s="26">
        <v>28</v>
      </c>
      <c r="B27" s="27" t="s">
        <v>745</v>
      </c>
      <c r="C27" s="27" t="s">
        <v>746</v>
      </c>
      <c r="D27" s="4" t="s">
        <v>330</v>
      </c>
      <c r="E27" s="4"/>
      <c r="F27" s="4"/>
      <c r="G27" s="9"/>
      <c r="H27" s="9"/>
      <c r="I27" s="24"/>
      <c r="J27" s="4"/>
      <c r="K27" s="1"/>
      <c r="L27" s="4"/>
      <c r="M27" s="1"/>
      <c r="N27" s="6"/>
      <c r="O27" s="1"/>
      <c r="P27" s="4"/>
      <c r="Q27" s="4"/>
      <c r="R27" s="4"/>
      <c r="S27" s="9"/>
      <c r="T27" s="4"/>
      <c r="U27" s="4"/>
      <c r="V27" s="4"/>
      <c r="W27" s="1"/>
      <c r="X27" s="4"/>
      <c r="Y27" s="1"/>
      <c r="Z27" s="6"/>
      <c r="AA27" s="1"/>
      <c r="AB27" s="4"/>
      <c r="AC27" s="4"/>
      <c r="AD27" s="4"/>
      <c r="AE27" s="9"/>
      <c r="AF27" s="4"/>
      <c r="AG27" s="4"/>
      <c r="AH27" s="4"/>
      <c r="AI27" s="1"/>
      <c r="AJ27" s="4"/>
      <c r="AK27" s="1"/>
      <c r="AL27" s="6"/>
      <c r="AM27" s="1"/>
      <c r="AN27" s="4"/>
      <c r="AO27" s="4"/>
      <c r="AP27" s="4"/>
      <c r="AQ27" s="9"/>
      <c r="AR27" s="4"/>
      <c r="AS27" s="4"/>
      <c r="AT27" s="4"/>
      <c r="AU27" s="1"/>
      <c r="AV27" s="4"/>
      <c r="AW27" s="1"/>
      <c r="AX27" s="6"/>
      <c r="AY27" s="1"/>
      <c r="AZ27" s="4"/>
      <c r="BA27" s="4"/>
      <c r="BB27" s="4"/>
      <c r="BC27" s="9"/>
      <c r="BD27" s="4"/>
      <c r="BE27" s="4"/>
      <c r="BF27" s="4"/>
      <c r="BG27" s="1"/>
      <c r="BH27" s="4"/>
      <c r="BI27" s="1"/>
      <c r="BJ27" s="6"/>
      <c r="BK27" s="1"/>
      <c r="BL27" s="4"/>
      <c r="BM27" s="4"/>
      <c r="BN27" s="4"/>
      <c r="BO27" s="9"/>
      <c r="BP27" s="4"/>
      <c r="BQ27" s="4"/>
      <c r="BR27" s="4"/>
      <c r="BS27" s="1"/>
      <c r="BT27" s="4"/>
      <c r="BU27" s="1"/>
      <c r="BV27" s="6"/>
      <c r="BW27" s="1"/>
      <c r="BX27" s="4"/>
      <c r="BY27" s="4"/>
      <c r="BZ27" s="4"/>
      <c r="CA27" s="9"/>
      <c r="CB27" s="4"/>
      <c r="CC27" s="4"/>
      <c r="CD27" s="4"/>
      <c r="CE27" s="1"/>
      <c r="CF27" s="4"/>
      <c r="CG27" s="1"/>
      <c r="CH27" s="6"/>
      <c r="CI27" s="1"/>
      <c r="CJ27" s="4"/>
    </row>
    <row r="28" spans="1:88" ht="15" customHeight="1" x14ac:dyDescent="0.25">
      <c r="A28" s="26">
        <v>1</v>
      </c>
      <c r="B28" s="27" t="s">
        <v>750</v>
      </c>
      <c r="C28" s="27" t="s">
        <v>751</v>
      </c>
      <c r="D28" s="4" t="s">
        <v>330</v>
      </c>
      <c r="E28" s="4"/>
      <c r="F28" s="4"/>
      <c r="G28" s="9"/>
      <c r="H28" s="9"/>
      <c r="I28" s="24"/>
      <c r="J28" s="4"/>
      <c r="K28" s="1"/>
      <c r="L28" s="4"/>
      <c r="M28" s="1"/>
      <c r="N28" s="6"/>
      <c r="O28" s="1"/>
      <c r="P28" s="4"/>
      <c r="Q28" s="4"/>
      <c r="R28" s="4"/>
      <c r="S28" s="9"/>
      <c r="T28" s="4"/>
      <c r="U28" s="4"/>
      <c r="V28" s="4"/>
      <c r="W28" s="1"/>
      <c r="X28" s="4"/>
      <c r="Y28" s="1"/>
      <c r="Z28" s="6"/>
      <c r="AA28" s="1"/>
      <c r="AB28" s="4"/>
      <c r="AC28" s="4"/>
      <c r="AD28" s="4"/>
      <c r="AE28" s="9"/>
      <c r="AF28" s="4"/>
      <c r="AG28" s="4"/>
      <c r="AH28" s="4"/>
      <c r="AI28" s="1"/>
      <c r="AJ28" s="4"/>
      <c r="AK28" s="1"/>
      <c r="AL28" s="6"/>
      <c r="AM28" s="1"/>
      <c r="AN28" s="4"/>
      <c r="AO28" s="4"/>
      <c r="AP28" s="4"/>
      <c r="AQ28" s="9"/>
      <c r="AR28" s="4"/>
      <c r="AS28" s="4"/>
      <c r="AT28" s="4"/>
      <c r="AU28" s="1"/>
      <c r="AV28" s="4"/>
      <c r="AW28" s="1"/>
      <c r="AX28" s="6"/>
      <c r="AY28" s="1"/>
      <c r="AZ28" s="4"/>
      <c r="BA28" s="4"/>
      <c r="BB28" s="4"/>
      <c r="BC28" s="9"/>
      <c r="BD28" s="4"/>
      <c r="BE28" s="4"/>
      <c r="BF28" s="4"/>
      <c r="BG28" s="1"/>
      <c r="BH28" s="4"/>
      <c r="BI28" s="1"/>
      <c r="BJ28" s="6"/>
      <c r="BK28" s="1"/>
      <c r="BL28" s="4"/>
      <c r="BM28" s="4"/>
      <c r="BN28" s="4"/>
      <c r="BO28" s="9"/>
      <c r="BP28" s="4"/>
      <c r="BQ28" s="4"/>
      <c r="BR28" s="4"/>
      <c r="BS28" s="1"/>
      <c r="BT28" s="4"/>
      <c r="BU28" s="1"/>
      <c r="BV28" s="6"/>
      <c r="BW28" s="1"/>
      <c r="BX28" s="4"/>
      <c r="BY28" s="4"/>
      <c r="BZ28" s="4"/>
      <c r="CA28" s="9"/>
      <c r="CB28" s="4"/>
      <c r="CC28" s="4"/>
      <c r="CD28" s="4"/>
      <c r="CE28" s="1"/>
      <c r="CF28" s="4"/>
      <c r="CG28" s="1"/>
      <c r="CH28" s="6"/>
      <c r="CI28" s="1"/>
      <c r="CJ28" s="4"/>
    </row>
    <row r="29" spans="1:88" ht="15" customHeight="1" x14ac:dyDescent="0.25">
      <c r="A29" s="26">
        <v>29</v>
      </c>
      <c r="B29" s="27" t="s">
        <v>754</v>
      </c>
      <c r="C29" s="27" t="s">
        <v>755</v>
      </c>
      <c r="D29" s="4" t="s">
        <v>330</v>
      </c>
      <c r="E29" s="4"/>
      <c r="F29" s="4"/>
      <c r="G29" s="9"/>
      <c r="H29" s="9"/>
      <c r="I29" s="24"/>
      <c r="J29" s="4"/>
      <c r="K29" s="1"/>
      <c r="L29" s="4"/>
      <c r="M29" s="1"/>
      <c r="N29" s="6"/>
      <c r="O29" s="1"/>
      <c r="P29" s="4"/>
      <c r="Q29" s="4"/>
      <c r="R29" s="4"/>
      <c r="S29" s="9"/>
      <c r="T29" s="4"/>
      <c r="U29" s="4"/>
      <c r="V29" s="4"/>
      <c r="W29" s="1"/>
      <c r="X29" s="4"/>
      <c r="Y29" s="1"/>
      <c r="Z29" s="6"/>
      <c r="AA29" s="1"/>
      <c r="AB29" s="4"/>
      <c r="AC29" s="4"/>
      <c r="AD29" s="4"/>
      <c r="AE29" s="9"/>
      <c r="AF29" s="4"/>
      <c r="AG29" s="4"/>
      <c r="AH29" s="4"/>
      <c r="AI29" s="1"/>
      <c r="AJ29" s="4"/>
      <c r="AK29" s="1"/>
      <c r="AL29" s="6"/>
      <c r="AM29" s="1"/>
      <c r="AN29" s="4"/>
      <c r="AO29" s="4"/>
      <c r="AP29" s="4"/>
      <c r="AQ29" s="9"/>
      <c r="AR29" s="4"/>
      <c r="AS29" s="4"/>
      <c r="AT29" s="4"/>
      <c r="AU29" s="1"/>
      <c r="AV29" s="4"/>
      <c r="AW29" s="1"/>
      <c r="AX29" s="6"/>
      <c r="AY29" s="1"/>
      <c r="AZ29" s="4"/>
      <c r="BA29" s="4"/>
      <c r="BB29" s="4"/>
      <c r="BC29" s="9"/>
      <c r="BD29" s="4"/>
      <c r="BE29" s="4"/>
      <c r="BF29" s="4"/>
      <c r="BG29" s="1"/>
      <c r="BH29" s="4"/>
      <c r="BI29" s="1"/>
      <c r="BJ29" s="6"/>
      <c r="BK29" s="1"/>
      <c r="BL29" s="4"/>
      <c r="BM29" s="4"/>
      <c r="BN29" s="4"/>
      <c r="BO29" s="9"/>
      <c r="BP29" s="4"/>
      <c r="BQ29" s="4"/>
      <c r="BR29" s="4"/>
      <c r="BS29" s="1"/>
      <c r="BT29" s="4"/>
      <c r="BU29" s="1"/>
      <c r="BV29" s="6"/>
      <c r="BW29" s="1"/>
      <c r="BX29" s="4"/>
      <c r="BY29" s="4"/>
      <c r="BZ29" s="4"/>
      <c r="CA29" s="9"/>
      <c r="CB29" s="4"/>
      <c r="CC29" s="4"/>
      <c r="CD29" s="4"/>
      <c r="CE29" s="1"/>
      <c r="CF29" s="4"/>
      <c r="CG29" s="1"/>
      <c r="CH29" s="6"/>
      <c r="CI29" s="1"/>
      <c r="CJ29" s="4"/>
    </row>
    <row r="30" spans="1:88" ht="15" customHeight="1" x14ac:dyDescent="0.25">
      <c r="A30" s="26">
        <v>30</v>
      </c>
      <c r="B30" s="27" t="s">
        <v>759</v>
      </c>
      <c r="C30" s="27" t="s">
        <v>760</v>
      </c>
      <c r="D30" s="4" t="s">
        <v>383</v>
      </c>
      <c r="E30" s="4" t="s">
        <v>542</v>
      </c>
      <c r="F30" s="4" t="s">
        <v>542</v>
      </c>
      <c r="G30" s="9">
        <v>0</v>
      </c>
      <c r="H30" s="9" t="s">
        <v>383</v>
      </c>
      <c r="I30" s="24">
        <v>5407205145</v>
      </c>
      <c r="J30" s="4" t="s">
        <v>1006</v>
      </c>
      <c r="K30" s="1">
        <v>41153</v>
      </c>
      <c r="L30" s="4">
        <v>183</v>
      </c>
      <c r="M30" s="1">
        <v>41153</v>
      </c>
      <c r="N30" s="6">
        <v>400</v>
      </c>
      <c r="O30" s="1"/>
      <c r="P30" s="4"/>
      <c r="Q30" s="4"/>
      <c r="R30" s="4"/>
      <c r="S30" s="9"/>
      <c r="T30" s="4"/>
      <c r="U30" s="4"/>
      <c r="V30" s="4"/>
      <c r="W30" s="1"/>
      <c r="X30" s="4"/>
      <c r="Y30" s="1"/>
      <c r="Z30" s="6"/>
      <c r="AA30" s="1"/>
      <c r="AB30" s="4"/>
      <c r="AC30" s="4"/>
      <c r="AD30" s="4"/>
      <c r="AE30" s="9"/>
      <c r="AF30" s="4"/>
      <c r="AG30" s="4"/>
      <c r="AH30" s="4"/>
      <c r="AI30" s="1"/>
      <c r="AJ30" s="4"/>
      <c r="AK30" s="1"/>
      <c r="AL30" s="6"/>
      <c r="AM30" s="1"/>
      <c r="AN30" s="4"/>
      <c r="AO30" s="4"/>
      <c r="AP30" s="4"/>
      <c r="AQ30" s="9"/>
      <c r="AR30" s="4"/>
      <c r="AS30" s="4"/>
      <c r="AT30" s="4"/>
      <c r="AU30" s="1"/>
      <c r="AV30" s="4"/>
      <c r="AW30" s="1"/>
      <c r="AX30" s="6"/>
      <c r="AY30" s="1"/>
      <c r="AZ30" s="4"/>
      <c r="BA30" s="4"/>
      <c r="BB30" s="4"/>
      <c r="BC30" s="9"/>
      <c r="BD30" s="4"/>
      <c r="BE30" s="4"/>
      <c r="BF30" s="4"/>
      <c r="BG30" s="1"/>
      <c r="BH30" s="4"/>
      <c r="BI30" s="1"/>
      <c r="BJ30" s="6"/>
      <c r="BK30" s="1"/>
      <c r="BL30" s="4"/>
      <c r="BM30" s="4"/>
      <c r="BN30" s="4"/>
      <c r="BO30" s="9"/>
      <c r="BP30" s="4"/>
      <c r="BQ30" s="4"/>
      <c r="BR30" s="4"/>
      <c r="BS30" s="1"/>
      <c r="BT30" s="4"/>
      <c r="BU30" s="1"/>
      <c r="BV30" s="6"/>
      <c r="BW30" s="1"/>
      <c r="BX30" s="4"/>
      <c r="BY30" s="4"/>
      <c r="BZ30" s="4"/>
      <c r="CA30" s="9"/>
      <c r="CB30" s="4"/>
      <c r="CC30" s="4"/>
      <c r="CD30" s="4"/>
      <c r="CE30" s="1"/>
      <c r="CF30" s="4"/>
      <c r="CG30" s="1"/>
      <c r="CH30" s="6"/>
      <c r="CI30" s="1"/>
      <c r="CJ30" s="4"/>
    </row>
    <row r="31" spans="1:88" ht="15" customHeight="1" x14ac:dyDescent="0.25">
      <c r="A31" s="26">
        <v>31</v>
      </c>
      <c r="B31" s="27" t="s">
        <v>764</v>
      </c>
      <c r="C31" s="27" t="s">
        <v>765</v>
      </c>
      <c r="D31" s="4" t="s">
        <v>383</v>
      </c>
      <c r="E31" s="4" t="s">
        <v>544</v>
      </c>
      <c r="F31" s="4" t="s">
        <v>544</v>
      </c>
      <c r="G31" s="9">
        <v>4</v>
      </c>
      <c r="H31" s="9" t="s">
        <v>383</v>
      </c>
      <c r="I31" s="4">
        <v>5505043774</v>
      </c>
      <c r="J31" s="4" t="s">
        <v>1009</v>
      </c>
      <c r="K31" s="1">
        <v>41190</v>
      </c>
      <c r="L31" s="4" t="s">
        <v>1010</v>
      </c>
      <c r="M31" s="1">
        <v>41190</v>
      </c>
      <c r="N31" s="6">
        <v>1200</v>
      </c>
      <c r="O31" s="1"/>
      <c r="P31" s="4"/>
      <c r="Q31" s="4"/>
      <c r="R31" s="4"/>
      <c r="S31" s="9"/>
      <c r="T31" s="4"/>
      <c r="U31" s="4"/>
      <c r="V31" s="4"/>
      <c r="W31" s="1"/>
      <c r="X31" s="4"/>
      <c r="Y31" s="1"/>
      <c r="Z31" s="6"/>
      <c r="AA31" s="1"/>
      <c r="AB31" s="4"/>
      <c r="AC31" s="4"/>
      <c r="AD31" s="4"/>
      <c r="AE31" s="9"/>
      <c r="AF31" s="4"/>
      <c r="AG31" s="4"/>
      <c r="AH31" s="4"/>
      <c r="AI31" s="1"/>
      <c r="AJ31" s="4"/>
      <c r="AK31" s="1"/>
      <c r="AL31" s="6"/>
      <c r="AM31" s="1"/>
      <c r="AN31" s="4"/>
      <c r="AO31" s="4"/>
      <c r="AP31" s="4"/>
      <c r="AQ31" s="9"/>
      <c r="AR31" s="4"/>
      <c r="AS31" s="4"/>
      <c r="AT31" s="4"/>
      <c r="AU31" s="1"/>
      <c r="AV31" s="4"/>
      <c r="AW31" s="1"/>
      <c r="AX31" s="6"/>
      <c r="AY31" s="1"/>
      <c r="AZ31" s="4"/>
      <c r="BA31" s="4"/>
      <c r="BB31" s="4"/>
      <c r="BC31" s="9"/>
      <c r="BD31" s="4"/>
      <c r="BE31" s="4"/>
      <c r="BF31" s="4"/>
      <c r="BG31" s="1"/>
      <c r="BH31" s="4"/>
      <c r="BI31" s="1"/>
      <c r="BJ31" s="6"/>
      <c r="BK31" s="1"/>
      <c r="BL31" s="4"/>
      <c r="BM31" s="4"/>
      <c r="BN31" s="4"/>
      <c r="BO31" s="9"/>
      <c r="BP31" s="4"/>
      <c r="BQ31" s="4"/>
      <c r="BR31" s="4"/>
      <c r="BS31" s="1"/>
      <c r="BT31" s="4"/>
      <c r="BU31" s="1"/>
      <c r="BV31" s="6"/>
      <c r="BW31" s="1"/>
      <c r="BX31" s="4"/>
      <c r="BY31" s="4"/>
      <c r="BZ31" s="4"/>
      <c r="CA31" s="9"/>
      <c r="CB31" s="4"/>
      <c r="CC31" s="4"/>
      <c r="CD31" s="4"/>
      <c r="CE31" s="1"/>
      <c r="CF31" s="4"/>
      <c r="CG31" s="1"/>
      <c r="CH31" s="6"/>
      <c r="CI31" s="1"/>
      <c r="CJ31" s="4"/>
    </row>
    <row r="32" spans="1:88" s="53" customFormat="1" ht="15" customHeight="1" x14ac:dyDescent="0.25">
      <c r="A32" s="26">
        <v>32</v>
      </c>
      <c r="B32" s="27" t="s">
        <v>396</v>
      </c>
      <c r="C32" s="27" t="s">
        <v>605</v>
      </c>
      <c r="D32" s="4" t="s">
        <v>330</v>
      </c>
      <c r="E32" s="4"/>
      <c r="F32" s="4"/>
      <c r="G32" s="9"/>
      <c r="H32" s="9"/>
      <c r="I32" s="24"/>
      <c r="J32" s="4"/>
      <c r="K32" s="1"/>
      <c r="L32" s="4"/>
      <c r="M32" s="1"/>
      <c r="N32" s="6"/>
      <c r="O32" s="1"/>
      <c r="P32" s="4"/>
      <c r="Q32" s="4"/>
      <c r="R32" s="4"/>
      <c r="S32" s="9"/>
      <c r="T32" s="4"/>
      <c r="U32" s="24"/>
      <c r="V32" s="4"/>
      <c r="W32" s="1"/>
      <c r="X32" s="4"/>
      <c r="Y32" s="1"/>
      <c r="Z32" s="6"/>
      <c r="AA32" s="1"/>
      <c r="AB32" s="4"/>
      <c r="AC32" s="4"/>
      <c r="AD32" s="4"/>
      <c r="AE32" s="9"/>
      <c r="AF32" s="4"/>
      <c r="AG32" s="24"/>
      <c r="AH32" s="4"/>
      <c r="AI32" s="1"/>
      <c r="AJ32" s="4"/>
      <c r="AK32" s="1"/>
      <c r="AL32" s="6"/>
      <c r="AM32" s="1"/>
      <c r="AN32" s="4"/>
      <c r="AO32" s="4"/>
      <c r="AP32" s="4"/>
      <c r="AQ32" s="9"/>
      <c r="AR32" s="4"/>
      <c r="AS32" s="24"/>
      <c r="AT32" s="4"/>
      <c r="AU32" s="1"/>
      <c r="AV32" s="4"/>
      <c r="AW32" s="1"/>
      <c r="AX32" s="6"/>
      <c r="AY32" s="1"/>
      <c r="AZ32" s="4"/>
      <c r="BA32" s="4"/>
      <c r="BB32" s="4"/>
      <c r="BC32" s="9"/>
      <c r="BD32" s="4"/>
      <c r="BE32" s="24"/>
      <c r="BF32" s="4"/>
      <c r="BG32" s="1"/>
      <c r="BH32" s="4"/>
      <c r="BI32" s="1"/>
      <c r="BJ32" s="6"/>
      <c r="BK32" s="1"/>
      <c r="BL32" s="4"/>
      <c r="BM32" s="4"/>
      <c r="BN32" s="4"/>
      <c r="BO32" s="9"/>
      <c r="BP32" s="4"/>
      <c r="BQ32" s="24"/>
      <c r="BR32" s="4"/>
      <c r="BS32" s="1"/>
      <c r="BT32" s="4"/>
      <c r="BU32" s="1"/>
      <c r="BV32" s="6"/>
      <c r="BW32" s="1"/>
      <c r="BX32" s="4"/>
      <c r="BY32" s="4"/>
      <c r="BZ32" s="4"/>
      <c r="CA32" s="9"/>
      <c r="CB32" s="4"/>
      <c r="CC32" s="4"/>
      <c r="CD32" s="4"/>
      <c r="CE32" s="1"/>
      <c r="CF32" s="4"/>
      <c r="CG32" s="1"/>
      <c r="CH32" s="6"/>
      <c r="CI32" s="1"/>
      <c r="CJ32" s="4"/>
    </row>
    <row r="33" spans="1:88" ht="15" customHeight="1" x14ac:dyDescent="0.25">
      <c r="A33" s="26">
        <v>33</v>
      </c>
      <c r="B33" s="27" t="s">
        <v>397</v>
      </c>
      <c r="C33" s="27" t="s">
        <v>606</v>
      </c>
      <c r="D33" s="4" t="s">
        <v>330</v>
      </c>
      <c r="E33" s="4"/>
      <c r="F33" s="4"/>
      <c r="G33" s="9"/>
      <c r="H33" s="9"/>
      <c r="I33" s="24"/>
      <c r="J33" s="4"/>
      <c r="K33" s="1"/>
      <c r="L33" s="4"/>
      <c r="M33" s="1"/>
      <c r="N33" s="6"/>
      <c r="O33" s="1"/>
      <c r="P33" s="4"/>
      <c r="Q33" s="4"/>
      <c r="R33" s="4"/>
      <c r="S33" s="9"/>
      <c r="T33" s="4"/>
      <c r="U33" s="24"/>
      <c r="V33" s="4"/>
      <c r="W33" s="1"/>
      <c r="X33" s="4"/>
      <c r="Y33" s="1"/>
      <c r="Z33" s="6"/>
      <c r="AA33" s="1"/>
      <c r="AB33" s="4"/>
      <c r="AC33" s="4"/>
      <c r="AD33" s="4"/>
      <c r="AE33" s="9"/>
      <c r="AF33" s="4"/>
      <c r="AG33" s="24"/>
      <c r="AH33" s="4"/>
      <c r="AI33" s="1"/>
      <c r="AJ33" s="4"/>
      <c r="AK33" s="1"/>
      <c r="AL33" s="6"/>
      <c r="AM33" s="1"/>
      <c r="AN33" s="4"/>
      <c r="AO33" s="4"/>
      <c r="AP33" s="4"/>
      <c r="AQ33" s="9"/>
      <c r="AR33" s="4"/>
      <c r="AS33" s="24"/>
      <c r="AT33" s="4"/>
      <c r="AU33" s="1"/>
      <c r="AV33" s="4"/>
      <c r="AW33" s="1"/>
      <c r="AX33" s="6"/>
      <c r="AY33" s="1"/>
      <c r="AZ33" s="4"/>
      <c r="BA33" s="4"/>
      <c r="BB33" s="4"/>
      <c r="BC33" s="9"/>
      <c r="BD33" s="4"/>
      <c r="BE33" s="24"/>
      <c r="BF33" s="4"/>
      <c r="BG33" s="1"/>
      <c r="BH33" s="4"/>
      <c r="BI33" s="1"/>
      <c r="BJ33" s="6"/>
      <c r="BK33" s="1"/>
      <c r="BL33" s="4"/>
      <c r="BM33" s="4"/>
      <c r="BN33" s="4"/>
      <c r="BO33" s="9"/>
      <c r="BP33" s="4"/>
      <c r="BQ33" s="24"/>
      <c r="BR33" s="4"/>
      <c r="BS33" s="1"/>
      <c r="BT33" s="4"/>
      <c r="BU33" s="1"/>
      <c r="BV33" s="6"/>
      <c r="BW33" s="1"/>
      <c r="BX33" s="4"/>
      <c r="BY33" s="4"/>
      <c r="BZ33" s="4"/>
      <c r="CA33" s="9"/>
      <c r="CB33" s="4"/>
      <c r="CC33" s="4"/>
      <c r="CD33" s="4"/>
      <c r="CE33" s="1"/>
      <c r="CF33" s="4"/>
      <c r="CG33" s="1"/>
      <c r="CH33" s="6"/>
      <c r="CI33" s="1"/>
      <c r="CJ33" s="4"/>
    </row>
    <row r="34" spans="1:88" ht="15" customHeight="1" x14ac:dyDescent="0.25">
      <c r="A34" s="26">
        <v>34</v>
      </c>
      <c r="B34" s="27" t="s">
        <v>398</v>
      </c>
      <c r="C34" s="27" t="s">
        <v>607</v>
      </c>
      <c r="D34" s="4" t="s">
        <v>330</v>
      </c>
      <c r="E34" s="4"/>
      <c r="F34" s="4"/>
      <c r="G34" s="9"/>
      <c r="H34" s="9"/>
      <c r="I34" s="24"/>
      <c r="J34" s="4"/>
      <c r="K34" s="1"/>
      <c r="L34" s="4"/>
      <c r="M34" s="1"/>
      <c r="N34" s="6"/>
      <c r="O34" s="1"/>
      <c r="P34" s="4"/>
      <c r="Q34" s="4"/>
      <c r="R34" s="4"/>
      <c r="S34" s="9"/>
      <c r="T34" s="4"/>
      <c r="U34" s="24"/>
      <c r="V34" s="4"/>
      <c r="W34" s="1"/>
      <c r="X34" s="4"/>
      <c r="Y34" s="1"/>
      <c r="Z34" s="6"/>
      <c r="AA34" s="1"/>
      <c r="AB34" s="4"/>
      <c r="AC34" s="4"/>
      <c r="AD34" s="4"/>
      <c r="AE34" s="9"/>
      <c r="AF34" s="4"/>
      <c r="AG34" s="24"/>
      <c r="AH34" s="4"/>
      <c r="AI34" s="1"/>
      <c r="AJ34" s="4"/>
      <c r="AK34" s="1"/>
      <c r="AL34" s="6"/>
      <c r="AM34" s="1"/>
      <c r="AN34" s="4"/>
      <c r="AO34" s="4"/>
      <c r="AP34" s="4"/>
      <c r="AQ34" s="9"/>
      <c r="AR34" s="4"/>
      <c r="AS34" s="24"/>
      <c r="AT34" s="4"/>
      <c r="AU34" s="1"/>
      <c r="AV34" s="4"/>
      <c r="AW34" s="1"/>
      <c r="AX34" s="6"/>
      <c r="AY34" s="1"/>
      <c r="AZ34" s="4"/>
      <c r="BA34" s="4"/>
      <c r="BB34" s="4"/>
      <c r="BC34" s="9"/>
      <c r="BD34" s="4"/>
      <c r="BE34" s="24"/>
      <c r="BF34" s="4"/>
      <c r="BG34" s="1"/>
      <c r="BH34" s="4"/>
      <c r="BI34" s="1"/>
      <c r="BJ34" s="6"/>
      <c r="BK34" s="1"/>
      <c r="BL34" s="4"/>
      <c r="BM34" s="4"/>
      <c r="BN34" s="4"/>
      <c r="BO34" s="9"/>
      <c r="BP34" s="4"/>
      <c r="BQ34" s="24"/>
      <c r="BR34" s="4"/>
      <c r="BS34" s="1"/>
      <c r="BT34" s="4"/>
      <c r="BU34" s="1"/>
      <c r="BV34" s="6"/>
      <c r="BW34" s="1"/>
      <c r="BX34" s="4"/>
      <c r="BY34" s="4"/>
      <c r="BZ34" s="4"/>
      <c r="CA34" s="9"/>
      <c r="CB34" s="4"/>
      <c r="CC34" s="4"/>
      <c r="CD34" s="4"/>
      <c r="CE34" s="1"/>
      <c r="CF34" s="4"/>
      <c r="CG34" s="1"/>
      <c r="CH34" s="6"/>
      <c r="CI34" s="1"/>
      <c r="CJ34" s="4"/>
    </row>
    <row r="35" spans="1:88" ht="15" customHeight="1" x14ac:dyDescent="0.25">
      <c r="A35" s="26">
        <v>35</v>
      </c>
      <c r="B35" s="27" t="s">
        <v>399</v>
      </c>
      <c r="C35" s="27" t="s">
        <v>608</v>
      </c>
      <c r="D35" s="4" t="s">
        <v>383</v>
      </c>
      <c r="E35" s="4" t="s">
        <v>543</v>
      </c>
      <c r="F35" s="4" t="s">
        <v>543</v>
      </c>
      <c r="G35" s="9">
        <v>0</v>
      </c>
      <c r="H35" s="9" t="s">
        <v>383</v>
      </c>
      <c r="I35" s="24">
        <v>7713076301</v>
      </c>
      <c r="J35" s="4" t="s">
        <v>484</v>
      </c>
      <c r="K35" s="1">
        <v>42491</v>
      </c>
      <c r="L35" s="4" t="s">
        <v>492</v>
      </c>
      <c r="M35" s="1">
        <v>42491</v>
      </c>
      <c r="N35" s="6">
        <v>400</v>
      </c>
      <c r="O35" s="1"/>
      <c r="P35" s="4"/>
      <c r="Q35" s="4"/>
      <c r="R35" s="4"/>
      <c r="S35" s="9"/>
      <c r="T35" s="4"/>
      <c r="U35" s="24"/>
      <c r="V35" s="4"/>
      <c r="W35" s="1"/>
      <c r="X35" s="4"/>
      <c r="Y35" s="1"/>
      <c r="Z35" s="6"/>
      <c r="AA35" s="1"/>
      <c r="AB35" s="4"/>
      <c r="AC35" s="4"/>
      <c r="AD35" s="4"/>
      <c r="AE35" s="9"/>
      <c r="AF35" s="4"/>
      <c r="AG35" s="24"/>
      <c r="AH35" s="4"/>
      <c r="AI35" s="1"/>
      <c r="AJ35" s="4"/>
      <c r="AK35" s="1"/>
      <c r="AL35" s="6"/>
      <c r="AM35" s="1"/>
      <c r="AN35" s="4"/>
      <c r="AO35" s="4"/>
      <c r="AP35" s="4"/>
      <c r="AQ35" s="9"/>
      <c r="AR35" s="4"/>
      <c r="AS35" s="24"/>
      <c r="AT35" s="4"/>
      <c r="AU35" s="1"/>
      <c r="AV35" s="4"/>
      <c r="AW35" s="1"/>
      <c r="AX35" s="6"/>
      <c r="AY35" s="1"/>
      <c r="AZ35" s="4"/>
      <c r="BA35" s="4"/>
      <c r="BB35" s="4"/>
      <c r="BC35" s="9"/>
      <c r="BD35" s="4"/>
      <c r="BE35" s="24"/>
      <c r="BF35" s="4"/>
      <c r="BG35" s="1"/>
      <c r="BH35" s="4"/>
      <c r="BI35" s="1"/>
      <c r="BJ35" s="6"/>
      <c r="BK35" s="1"/>
      <c r="BL35" s="4"/>
      <c r="BM35" s="4"/>
      <c r="BN35" s="4"/>
      <c r="BO35" s="9"/>
      <c r="BP35" s="4"/>
      <c r="BQ35" s="24"/>
      <c r="BR35" s="4"/>
      <c r="BS35" s="1"/>
      <c r="BT35" s="4"/>
      <c r="BU35" s="1"/>
      <c r="BV35" s="6"/>
      <c r="BW35" s="1"/>
      <c r="BX35" s="4"/>
      <c r="BY35" s="4"/>
      <c r="BZ35" s="4"/>
      <c r="CA35" s="9"/>
      <c r="CB35" s="4"/>
      <c r="CC35" s="4"/>
      <c r="CD35" s="4"/>
      <c r="CE35" s="1"/>
      <c r="CF35" s="4"/>
      <c r="CG35" s="1"/>
      <c r="CH35" s="6"/>
      <c r="CI35" s="1"/>
      <c r="CJ35" s="4"/>
    </row>
    <row r="36" spans="1:88" ht="15" customHeight="1" x14ac:dyDescent="0.25">
      <c r="A36" s="26">
        <v>37</v>
      </c>
      <c r="B36" s="27" t="s">
        <v>768</v>
      </c>
      <c r="C36" s="27" t="s">
        <v>769</v>
      </c>
      <c r="D36" s="4" t="s">
        <v>330</v>
      </c>
      <c r="E36" s="4"/>
      <c r="F36" s="4"/>
      <c r="G36" s="9"/>
      <c r="H36" s="9"/>
      <c r="I36" s="24"/>
      <c r="J36" s="4"/>
      <c r="K36" s="1"/>
      <c r="L36" s="4"/>
      <c r="M36" s="1"/>
      <c r="N36" s="6"/>
      <c r="O36" s="1"/>
      <c r="P36" s="4"/>
      <c r="Q36" s="4"/>
      <c r="R36" s="4"/>
      <c r="S36" s="9"/>
      <c r="T36" s="4"/>
      <c r="U36" s="4"/>
      <c r="V36" s="4"/>
      <c r="W36" s="1"/>
      <c r="X36" s="4"/>
      <c r="Y36" s="1"/>
      <c r="Z36" s="6"/>
      <c r="AA36" s="1"/>
      <c r="AB36" s="4"/>
      <c r="AC36" s="4"/>
      <c r="AD36" s="4"/>
      <c r="AE36" s="9"/>
      <c r="AF36" s="4"/>
      <c r="AG36" s="4"/>
      <c r="AH36" s="4"/>
      <c r="AI36" s="1"/>
      <c r="AJ36" s="4"/>
      <c r="AK36" s="1"/>
      <c r="AL36" s="6"/>
      <c r="AM36" s="1"/>
      <c r="AN36" s="4"/>
      <c r="AO36" s="4"/>
      <c r="AP36" s="4"/>
      <c r="AQ36" s="9"/>
      <c r="AR36" s="4"/>
      <c r="AS36" s="4"/>
      <c r="AT36" s="4"/>
      <c r="AU36" s="1"/>
      <c r="AV36" s="4"/>
      <c r="AW36" s="1"/>
      <c r="AX36" s="6"/>
      <c r="AY36" s="1"/>
      <c r="AZ36" s="4"/>
      <c r="BA36" s="4"/>
      <c r="BB36" s="4"/>
      <c r="BC36" s="9"/>
      <c r="BD36" s="4"/>
      <c r="BE36" s="4"/>
      <c r="BF36" s="4"/>
      <c r="BG36" s="1"/>
      <c r="BH36" s="4"/>
      <c r="BI36" s="1"/>
      <c r="BJ36" s="6"/>
      <c r="BK36" s="1"/>
      <c r="BL36" s="4"/>
      <c r="BM36" s="4"/>
      <c r="BN36" s="4"/>
      <c r="BO36" s="9"/>
      <c r="BP36" s="4"/>
      <c r="BQ36" s="4"/>
      <c r="BR36" s="4"/>
      <c r="BS36" s="1"/>
      <c r="BT36" s="4"/>
      <c r="BU36" s="1"/>
      <c r="BV36" s="6"/>
      <c r="BW36" s="1"/>
      <c r="BX36" s="4"/>
      <c r="BY36" s="4"/>
      <c r="BZ36" s="4"/>
      <c r="CA36" s="9"/>
      <c r="CB36" s="4"/>
      <c r="CC36" s="4"/>
      <c r="CD36" s="4"/>
      <c r="CE36" s="1"/>
      <c r="CF36" s="4"/>
      <c r="CG36" s="1"/>
      <c r="CH36" s="6"/>
      <c r="CI36" s="1"/>
      <c r="CJ36" s="4"/>
    </row>
    <row r="37" spans="1:88" ht="15" customHeight="1" x14ac:dyDescent="0.25">
      <c r="A37" s="26">
        <v>40</v>
      </c>
      <c r="B37" s="27" t="s">
        <v>773</v>
      </c>
      <c r="C37" s="27" t="s">
        <v>774</v>
      </c>
      <c r="D37" s="4" t="s">
        <v>330</v>
      </c>
      <c r="E37" s="4"/>
      <c r="F37" s="4"/>
      <c r="G37" s="9"/>
      <c r="H37" s="9"/>
      <c r="I37" s="24"/>
      <c r="J37" s="4"/>
      <c r="K37" s="1"/>
      <c r="L37" s="4"/>
      <c r="M37" s="1"/>
      <c r="N37" s="6"/>
      <c r="O37" s="1"/>
      <c r="P37" s="4"/>
      <c r="Q37" s="4"/>
      <c r="R37" s="4"/>
      <c r="S37" s="9"/>
      <c r="T37" s="4"/>
      <c r="U37" s="4"/>
      <c r="V37" s="4"/>
      <c r="W37" s="1"/>
      <c r="X37" s="4"/>
      <c r="Y37" s="1"/>
      <c r="Z37" s="6"/>
      <c r="AA37" s="1"/>
      <c r="AB37" s="4"/>
      <c r="AC37" s="4"/>
      <c r="AD37" s="4"/>
      <c r="AE37" s="9"/>
      <c r="AF37" s="4"/>
      <c r="AG37" s="4"/>
      <c r="AH37" s="4"/>
      <c r="AI37" s="1"/>
      <c r="AJ37" s="4"/>
      <c r="AK37" s="1"/>
      <c r="AL37" s="6"/>
      <c r="AM37" s="1"/>
      <c r="AN37" s="4"/>
      <c r="AO37" s="4"/>
      <c r="AP37" s="4"/>
      <c r="AQ37" s="9"/>
      <c r="AR37" s="4"/>
      <c r="AS37" s="4"/>
      <c r="AT37" s="4"/>
      <c r="AU37" s="1"/>
      <c r="AV37" s="4"/>
      <c r="AW37" s="1"/>
      <c r="AX37" s="6"/>
      <c r="AY37" s="1"/>
      <c r="AZ37" s="4"/>
      <c r="BA37" s="4"/>
      <c r="BB37" s="4"/>
      <c r="BC37" s="9"/>
      <c r="BD37" s="4"/>
      <c r="BE37" s="4"/>
      <c r="BF37" s="4"/>
      <c r="BG37" s="1"/>
      <c r="BH37" s="4"/>
      <c r="BI37" s="1"/>
      <c r="BJ37" s="6"/>
      <c r="BK37" s="1"/>
      <c r="BL37" s="4"/>
      <c r="BM37" s="4"/>
      <c r="BN37" s="4"/>
      <c r="BO37" s="9"/>
      <c r="BP37" s="4"/>
      <c r="BQ37" s="4"/>
      <c r="BR37" s="4"/>
      <c r="BS37" s="1"/>
      <c r="BT37" s="4"/>
      <c r="BU37" s="1"/>
      <c r="BV37" s="6"/>
      <c r="BW37" s="1"/>
      <c r="BX37" s="4"/>
      <c r="BY37" s="4"/>
      <c r="BZ37" s="4"/>
      <c r="CA37" s="9"/>
      <c r="CB37" s="4"/>
      <c r="CC37" s="4"/>
      <c r="CD37" s="4"/>
      <c r="CE37" s="1"/>
      <c r="CF37" s="4"/>
      <c r="CG37" s="1"/>
      <c r="CH37" s="6"/>
      <c r="CI37" s="1"/>
      <c r="CJ37" s="4"/>
    </row>
    <row r="38" spans="1:88" ht="15" customHeight="1" x14ac:dyDescent="0.25">
      <c r="A38" s="26">
        <v>41</v>
      </c>
      <c r="B38" s="27" t="s">
        <v>778</v>
      </c>
      <c r="C38" s="27" t="s">
        <v>779</v>
      </c>
      <c r="D38" s="4" t="s">
        <v>330</v>
      </c>
      <c r="E38" s="4"/>
      <c r="F38" s="4"/>
      <c r="G38" s="9"/>
      <c r="H38" s="9"/>
      <c r="I38" s="24"/>
      <c r="J38" s="4"/>
      <c r="K38" s="1"/>
      <c r="L38" s="4"/>
      <c r="M38" s="1"/>
      <c r="N38" s="6"/>
      <c r="O38" s="1"/>
      <c r="P38" s="4"/>
      <c r="Q38" s="4"/>
      <c r="R38" s="4"/>
      <c r="S38" s="9"/>
      <c r="T38" s="4"/>
      <c r="U38" s="4"/>
      <c r="V38" s="4"/>
      <c r="W38" s="1"/>
      <c r="X38" s="4"/>
      <c r="Y38" s="1"/>
      <c r="Z38" s="6"/>
      <c r="AA38" s="1"/>
      <c r="AB38" s="4"/>
      <c r="AC38" s="4"/>
      <c r="AD38" s="4"/>
      <c r="AE38" s="9"/>
      <c r="AF38" s="4"/>
      <c r="AG38" s="4"/>
      <c r="AH38" s="4"/>
      <c r="AI38" s="1"/>
      <c r="AJ38" s="4"/>
      <c r="AK38" s="1"/>
      <c r="AL38" s="6"/>
      <c r="AM38" s="1"/>
      <c r="AN38" s="4"/>
      <c r="AO38" s="4"/>
      <c r="AP38" s="4"/>
      <c r="AQ38" s="9"/>
      <c r="AR38" s="4"/>
      <c r="AS38" s="4"/>
      <c r="AT38" s="4"/>
      <c r="AU38" s="1"/>
      <c r="AV38" s="4"/>
      <c r="AW38" s="1"/>
      <c r="AX38" s="6"/>
      <c r="AY38" s="1"/>
      <c r="AZ38" s="4"/>
      <c r="BA38" s="4"/>
      <c r="BB38" s="4"/>
      <c r="BC38" s="9"/>
      <c r="BD38" s="4"/>
      <c r="BE38" s="4"/>
      <c r="BF38" s="4"/>
      <c r="BG38" s="1"/>
      <c r="BH38" s="4"/>
      <c r="BI38" s="1"/>
      <c r="BJ38" s="6"/>
      <c r="BK38" s="1"/>
      <c r="BL38" s="4"/>
      <c r="BM38" s="4"/>
      <c r="BN38" s="4"/>
      <c r="BO38" s="9"/>
      <c r="BP38" s="4"/>
      <c r="BQ38" s="4"/>
      <c r="BR38" s="4"/>
      <c r="BS38" s="1"/>
      <c r="BT38" s="4"/>
      <c r="BU38" s="1"/>
      <c r="BV38" s="6"/>
      <c r="BW38" s="1"/>
      <c r="BX38" s="4"/>
      <c r="BY38" s="4"/>
      <c r="BZ38" s="4"/>
      <c r="CA38" s="9"/>
      <c r="CB38" s="4"/>
      <c r="CC38" s="4"/>
      <c r="CD38" s="4"/>
      <c r="CE38" s="1"/>
      <c r="CF38" s="4"/>
      <c r="CG38" s="1"/>
      <c r="CH38" s="6"/>
      <c r="CI38" s="1"/>
      <c r="CJ38" s="4"/>
    </row>
    <row r="39" spans="1:88" ht="15" customHeight="1" x14ac:dyDescent="0.25">
      <c r="A39" s="26">
        <v>42</v>
      </c>
      <c r="B39" s="27" t="s">
        <v>783</v>
      </c>
      <c r="C39" s="27" t="s">
        <v>784</v>
      </c>
      <c r="D39" s="4" t="s">
        <v>330</v>
      </c>
      <c r="E39" s="4"/>
      <c r="F39" s="4"/>
      <c r="G39" s="9"/>
      <c r="H39" s="9"/>
      <c r="I39" s="24"/>
      <c r="J39" s="4"/>
      <c r="K39" s="1"/>
      <c r="L39" s="4"/>
      <c r="M39" s="1"/>
      <c r="N39" s="6"/>
      <c r="O39" s="1"/>
      <c r="P39" s="4"/>
      <c r="Q39" s="4"/>
      <c r="R39" s="4"/>
      <c r="S39" s="9"/>
      <c r="T39" s="4"/>
      <c r="U39" s="4"/>
      <c r="V39" s="4"/>
      <c r="W39" s="1"/>
      <c r="X39" s="4"/>
      <c r="Y39" s="1"/>
      <c r="Z39" s="6"/>
      <c r="AA39" s="1"/>
      <c r="AB39" s="4"/>
      <c r="AC39" s="4"/>
      <c r="AD39" s="4"/>
      <c r="AE39" s="9"/>
      <c r="AF39" s="4"/>
      <c r="AG39" s="4"/>
      <c r="AH39" s="4"/>
      <c r="AI39" s="1"/>
      <c r="AJ39" s="4"/>
      <c r="AK39" s="1"/>
      <c r="AL39" s="6"/>
      <c r="AM39" s="1"/>
      <c r="AN39" s="4"/>
      <c r="AO39" s="4"/>
      <c r="AP39" s="4"/>
      <c r="AQ39" s="9"/>
      <c r="AR39" s="4"/>
      <c r="AS39" s="4"/>
      <c r="AT39" s="4"/>
      <c r="AU39" s="1"/>
      <c r="AV39" s="4"/>
      <c r="AW39" s="1"/>
      <c r="AX39" s="6"/>
      <c r="AY39" s="1"/>
      <c r="AZ39" s="4"/>
      <c r="BA39" s="4"/>
      <c r="BB39" s="4"/>
      <c r="BC39" s="9"/>
      <c r="BD39" s="4"/>
      <c r="BE39" s="4"/>
      <c r="BF39" s="4"/>
      <c r="BG39" s="1"/>
      <c r="BH39" s="4"/>
      <c r="BI39" s="1"/>
      <c r="BJ39" s="6"/>
      <c r="BK39" s="1"/>
      <c r="BL39" s="4"/>
      <c r="BM39" s="4"/>
      <c r="BN39" s="4"/>
      <c r="BO39" s="9"/>
      <c r="BP39" s="4"/>
      <c r="BQ39" s="4"/>
      <c r="BR39" s="4"/>
      <c r="BS39" s="1"/>
      <c r="BT39" s="4"/>
      <c r="BU39" s="1"/>
      <c r="BV39" s="6"/>
      <c r="BW39" s="1"/>
      <c r="BX39" s="4"/>
      <c r="BY39" s="4"/>
      <c r="BZ39" s="4"/>
      <c r="CA39" s="9"/>
      <c r="CB39" s="4"/>
      <c r="CC39" s="4"/>
      <c r="CD39" s="4"/>
      <c r="CE39" s="1"/>
      <c r="CF39" s="4"/>
      <c r="CG39" s="1"/>
      <c r="CH39" s="6"/>
      <c r="CI39" s="1"/>
      <c r="CJ39" s="4"/>
    </row>
    <row r="40" spans="1:88" ht="15" customHeight="1" x14ac:dyDescent="0.25">
      <c r="A40" s="26">
        <v>43</v>
      </c>
      <c r="B40" s="27" t="s">
        <v>788</v>
      </c>
      <c r="C40" s="27" t="s">
        <v>789</v>
      </c>
      <c r="D40" s="4" t="s">
        <v>383</v>
      </c>
      <c r="E40" s="4" t="s">
        <v>542</v>
      </c>
      <c r="F40" s="4" t="s">
        <v>542</v>
      </c>
      <c r="G40" s="9">
        <v>0</v>
      </c>
      <c r="H40" s="9" t="s">
        <v>383</v>
      </c>
      <c r="I40" s="24">
        <v>5407205145</v>
      </c>
      <c r="J40" s="4" t="s">
        <v>1006</v>
      </c>
      <c r="K40" s="1">
        <v>41153</v>
      </c>
      <c r="L40" s="4">
        <v>183</v>
      </c>
      <c r="M40" s="1">
        <v>41153</v>
      </c>
      <c r="N40" s="6">
        <v>400</v>
      </c>
      <c r="O40" s="1"/>
      <c r="P40" s="4"/>
      <c r="Q40" s="4"/>
      <c r="R40" s="4"/>
      <c r="S40" s="9"/>
      <c r="T40" s="4"/>
      <c r="U40" s="4"/>
      <c r="V40" s="4"/>
      <c r="W40" s="1"/>
      <c r="X40" s="4"/>
      <c r="Y40" s="1"/>
      <c r="Z40" s="6"/>
      <c r="AA40" s="1"/>
      <c r="AB40" s="4"/>
      <c r="AC40" s="4"/>
      <c r="AD40" s="4"/>
      <c r="AE40" s="9"/>
      <c r="AF40" s="4"/>
      <c r="AG40" s="4"/>
      <c r="AH40" s="4"/>
      <c r="AI40" s="1"/>
      <c r="AJ40" s="4"/>
      <c r="AK40" s="1"/>
      <c r="AL40" s="6"/>
      <c r="AM40" s="1"/>
      <c r="AN40" s="4"/>
      <c r="AO40" s="4"/>
      <c r="AP40" s="4"/>
      <c r="AQ40" s="9"/>
      <c r="AR40" s="4"/>
      <c r="AS40" s="4"/>
      <c r="AT40" s="4"/>
      <c r="AU40" s="1"/>
      <c r="AV40" s="4"/>
      <c r="AW40" s="1"/>
      <c r="AX40" s="6"/>
      <c r="AY40" s="1"/>
      <c r="AZ40" s="4"/>
      <c r="BA40" s="4"/>
      <c r="BB40" s="4"/>
      <c r="BC40" s="9"/>
      <c r="BD40" s="4"/>
      <c r="BE40" s="4"/>
      <c r="BF40" s="4"/>
      <c r="BG40" s="1"/>
      <c r="BH40" s="4"/>
      <c r="BI40" s="1"/>
      <c r="BJ40" s="6"/>
      <c r="BK40" s="1"/>
      <c r="BL40" s="4"/>
      <c r="BM40" s="4"/>
      <c r="BN40" s="4"/>
      <c r="BO40" s="9"/>
      <c r="BP40" s="4"/>
      <c r="BQ40" s="4"/>
      <c r="BR40" s="4"/>
      <c r="BS40" s="1"/>
      <c r="BT40" s="4"/>
      <c r="BU40" s="1"/>
      <c r="BV40" s="6"/>
      <c r="BW40" s="1"/>
      <c r="BX40" s="4"/>
      <c r="BY40" s="4"/>
      <c r="BZ40" s="4"/>
      <c r="CA40" s="9"/>
      <c r="CB40" s="4"/>
      <c r="CC40" s="4"/>
      <c r="CD40" s="4"/>
      <c r="CE40" s="1"/>
      <c r="CF40" s="4"/>
      <c r="CG40" s="1"/>
      <c r="CH40" s="6"/>
      <c r="CI40" s="1"/>
      <c r="CJ40" s="4"/>
    </row>
    <row r="41" spans="1:88" ht="15" customHeight="1" x14ac:dyDescent="0.25">
      <c r="A41" s="26">
        <v>44</v>
      </c>
      <c r="B41" s="27" t="s">
        <v>793</v>
      </c>
      <c r="C41" s="27" t="s">
        <v>794</v>
      </c>
      <c r="D41" s="4" t="s">
        <v>383</v>
      </c>
      <c r="E41" s="4" t="s">
        <v>542</v>
      </c>
      <c r="F41" s="4" t="s">
        <v>542</v>
      </c>
      <c r="G41" s="9">
        <v>0</v>
      </c>
      <c r="H41" s="9" t="s">
        <v>383</v>
      </c>
      <c r="I41" s="24">
        <v>5407205145</v>
      </c>
      <c r="J41" s="4" t="s">
        <v>1006</v>
      </c>
      <c r="K41" s="1">
        <v>41153</v>
      </c>
      <c r="L41" s="4">
        <v>183</v>
      </c>
      <c r="M41" s="1">
        <v>41153</v>
      </c>
      <c r="N41" s="6">
        <v>400</v>
      </c>
      <c r="O41" s="1"/>
      <c r="P41" s="4"/>
      <c r="Q41" s="4"/>
      <c r="R41" s="4"/>
      <c r="S41" s="9"/>
      <c r="T41" s="4"/>
      <c r="U41" s="4"/>
      <c r="V41" s="4"/>
      <c r="W41" s="1"/>
      <c r="X41" s="4"/>
      <c r="Y41" s="1"/>
      <c r="Z41" s="6"/>
      <c r="AA41" s="1"/>
      <c r="AB41" s="4"/>
      <c r="AC41" s="4"/>
      <c r="AD41" s="4"/>
      <c r="AE41" s="9"/>
      <c r="AF41" s="4"/>
      <c r="AG41" s="4"/>
      <c r="AH41" s="4"/>
      <c r="AI41" s="1"/>
      <c r="AJ41" s="4"/>
      <c r="AK41" s="1"/>
      <c r="AL41" s="6"/>
      <c r="AM41" s="1"/>
      <c r="AN41" s="4"/>
      <c r="AO41" s="4"/>
      <c r="AP41" s="4"/>
      <c r="AQ41" s="9"/>
      <c r="AR41" s="4"/>
      <c r="AS41" s="4"/>
      <c r="AT41" s="4"/>
      <c r="AU41" s="1"/>
      <c r="AV41" s="4"/>
      <c r="AW41" s="1"/>
      <c r="AX41" s="6"/>
      <c r="AY41" s="1"/>
      <c r="AZ41" s="4"/>
      <c r="BA41" s="4"/>
      <c r="BB41" s="4"/>
      <c r="BC41" s="9"/>
      <c r="BD41" s="4"/>
      <c r="BE41" s="4"/>
      <c r="BF41" s="4"/>
      <c r="BG41" s="1"/>
      <c r="BH41" s="4"/>
      <c r="BI41" s="1"/>
      <c r="BJ41" s="6"/>
      <c r="BK41" s="1"/>
      <c r="BL41" s="4"/>
      <c r="BM41" s="4"/>
      <c r="BN41" s="4"/>
      <c r="BO41" s="9"/>
      <c r="BP41" s="4"/>
      <c r="BQ41" s="4"/>
      <c r="BR41" s="4"/>
      <c r="BS41" s="1"/>
      <c r="BT41" s="4"/>
      <c r="BU41" s="1"/>
      <c r="BV41" s="6"/>
      <c r="BW41" s="1"/>
      <c r="BX41" s="4"/>
      <c r="BY41" s="4"/>
      <c r="BZ41" s="4"/>
      <c r="CA41" s="9"/>
      <c r="CB41" s="4"/>
      <c r="CC41" s="4"/>
      <c r="CD41" s="4"/>
      <c r="CE41" s="1"/>
      <c r="CF41" s="4"/>
      <c r="CG41" s="1"/>
      <c r="CH41" s="6"/>
      <c r="CI41" s="1"/>
      <c r="CJ41" s="4"/>
    </row>
    <row r="42" spans="1:88" ht="15" customHeight="1" x14ac:dyDescent="0.25">
      <c r="A42" s="26">
        <v>45</v>
      </c>
      <c r="B42" s="27" t="s">
        <v>666</v>
      </c>
      <c r="C42" s="27" t="s">
        <v>586</v>
      </c>
      <c r="D42" s="4" t="s">
        <v>383</v>
      </c>
      <c r="E42" s="4" t="s">
        <v>543</v>
      </c>
      <c r="F42" s="4" t="s">
        <v>543</v>
      </c>
      <c r="G42" s="9">
        <v>0</v>
      </c>
      <c r="H42" s="9" t="s">
        <v>383</v>
      </c>
      <c r="I42" s="24">
        <v>7713076301</v>
      </c>
      <c r="J42" s="4" t="s">
        <v>576</v>
      </c>
      <c r="K42" s="1">
        <v>40544</v>
      </c>
      <c r="L42" s="4" t="s">
        <v>577</v>
      </c>
      <c r="M42" s="1">
        <v>40544</v>
      </c>
      <c r="N42" s="6">
        <v>400</v>
      </c>
      <c r="O42" s="1"/>
      <c r="P42" s="4"/>
      <c r="Q42" s="4"/>
      <c r="R42" s="4"/>
      <c r="S42" s="9"/>
      <c r="T42" s="4"/>
      <c r="U42" s="24"/>
      <c r="V42" s="4"/>
      <c r="W42" s="1"/>
      <c r="X42" s="4"/>
      <c r="Y42" s="1"/>
      <c r="Z42" s="6"/>
      <c r="AA42" s="1"/>
      <c r="AB42" s="4"/>
      <c r="AC42" s="4"/>
      <c r="AD42" s="4"/>
      <c r="AE42" s="9"/>
      <c r="AF42" s="4"/>
      <c r="AG42" s="24"/>
      <c r="AH42" s="4"/>
      <c r="AI42" s="1"/>
      <c r="AJ42" s="4"/>
      <c r="AK42" s="1"/>
      <c r="AL42" s="6"/>
      <c r="AM42" s="1"/>
      <c r="AN42" s="4"/>
      <c r="AO42" s="4"/>
      <c r="AP42" s="4"/>
      <c r="AQ42" s="9"/>
      <c r="AR42" s="4"/>
      <c r="AS42" s="24"/>
      <c r="AT42" s="4"/>
      <c r="AU42" s="1"/>
      <c r="AV42" s="4"/>
      <c r="AW42" s="1"/>
      <c r="AX42" s="6"/>
      <c r="AY42" s="1"/>
      <c r="AZ42" s="4"/>
      <c r="BA42" s="4"/>
      <c r="BB42" s="4"/>
      <c r="BC42" s="9"/>
      <c r="BD42" s="4"/>
      <c r="BE42" s="24"/>
      <c r="BF42" s="4"/>
      <c r="BG42" s="1"/>
      <c r="BH42" s="4"/>
      <c r="BI42" s="1"/>
      <c r="BJ42" s="6"/>
      <c r="BK42" s="1"/>
      <c r="BL42" s="4"/>
      <c r="BM42" s="4"/>
      <c r="BN42" s="4"/>
      <c r="BO42" s="9"/>
      <c r="BP42" s="4"/>
      <c r="BQ42" s="24"/>
      <c r="BR42" s="4"/>
      <c r="BS42" s="1"/>
      <c r="BT42" s="4"/>
      <c r="BU42" s="1"/>
      <c r="BV42" s="6"/>
      <c r="BW42" s="1"/>
      <c r="BX42" s="4"/>
      <c r="BY42" s="4"/>
      <c r="BZ42" s="4"/>
      <c r="CA42" s="9"/>
      <c r="CB42" s="4"/>
      <c r="CC42" s="4"/>
      <c r="CD42" s="4"/>
      <c r="CE42" s="1"/>
      <c r="CF42" s="4"/>
      <c r="CG42" s="1"/>
      <c r="CH42" s="6"/>
      <c r="CI42" s="1"/>
      <c r="CJ42" s="4"/>
    </row>
    <row r="43" spans="1:88" ht="15" customHeight="1" x14ac:dyDescent="0.25">
      <c r="A43" s="26">
        <v>46</v>
      </c>
      <c r="B43" s="27" t="s">
        <v>798</v>
      </c>
      <c r="C43" s="27" t="s">
        <v>799</v>
      </c>
      <c r="D43" s="4" t="s">
        <v>383</v>
      </c>
      <c r="E43" s="4" t="s">
        <v>542</v>
      </c>
      <c r="F43" s="4" t="s">
        <v>542</v>
      </c>
      <c r="G43" s="9">
        <v>0</v>
      </c>
      <c r="H43" s="9" t="s">
        <v>383</v>
      </c>
      <c r="I43" s="24">
        <v>5407205145</v>
      </c>
      <c r="J43" s="4" t="s">
        <v>1006</v>
      </c>
      <c r="K43" s="1">
        <v>41153</v>
      </c>
      <c r="L43" s="4">
        <v>183</v>
      </c>
      <c r="M43" s="1">
        <v>41153</v>
      </c>
      <c r="N43" s="6">
        <v>400</v>
      </c>
      <c r="O43" s="1"/>
      <c r="P43" s="4"/>
      <c r="Q43" s="4"/>
      <c r="R43" s="4"/>
      <c r="S43" s="9"/>
      <c r="T43" s="4"/>
      <c r="U43" s="4"/>
      <c r="V43" s="4"/>
      <c r="W43" s="1"/>
      <c r="X43" s="4"/>
      <c r="Y43" s="1"/>
      <c r="Z43" s="6"/>
      <c r="AA43" s="1"/>
      <c r="AB43" s="4"/>
      <c r="AC43" s="4"/>
      <c r="AD43" s="4"/>
      <c r="AE43" s="9"/>
      <c r="AF43" s="4"/>
      <c r="AG43" s="4"/>
      <c r="AH43" s="4"/>
      <c r="AI43" s="1"/>
      <c r="AJ43" s="4"/>
      <c r="AK43" s="1"/>
      <c r="AL43" s="6"/>
      <c r="AM43" s="1"/>
      <c r="AN43" s="4"/>
      <c r="AO43" s="4"/>
      <c r="AP43" s="4"/>
      <c r="AQ43" s="9"/>
      <c r="AR43" s="4"/>
      <c r="AS43" s="4"/>
      <c r="AT43" s="4"/>
      <c r="AU43" s="1"/>
      <c r="AV43" s="4"/>
      <c r="AW43" s="1"/>
      <c r="AX43" s="6"/>
      <c r="AY43" s="1"/>
      <c r="AZ43" s="4"/>
      <c r="BA43" s="4"/>
      <c r="BB43" s="4"/>
      <c r="BC43" s="9"/>
      <c r="BD43" s="4"/>
      <c r="BE43" s="4"/>
      <c r="BF43" s="4"/>
      <c r="BG43" s="1"/>
      <c r="BH43" s="4"/>
      <c r="BI43" s="1"/>
      <c r="BJ43" s="6"/>
      <c r="BK43" s="1"/>
      <c r="BL43" s="4"/>
      <c r="BM43" s="4"/>
      <c r="BN43" s="4"/>
      <c r="BO43" s="9"/>
      <c r="BP43" s="4"/>
      <c r="BQ43" s="4"/>
      <c r="BR43" s="4"/>
      <c r="BS43" s="1"/>
      <c r="BT43" s="4"/>
      <c r="BU43" s="1"/>
      <c r="BV43" s="6"/>
      <c r="BW43" s="1"/>
      <c r="BX43" s="4"/>
      <c r="BY43" s="4"/>
      <c r="BZ43" s="4"/>
      <c r="CA43" s="9"/>
      <c r="CB43" s="4"/>
      <c r="CC43" s="4"/>
      <c r="CD43" s="4"/>
      <c r="CE43" s="1"/>
      <c r="CF43" s="4"/>
      <c r="CG43" s="1"/>
      <c r="CH43" s="6"/>
      <c r="CI43" s="1"/>
      <c r="CJ43" s="4"/>
    </row>
    <row r="44" spans="1:88" ht="15" customHeight="1" x14ac:dyDescent="0.25">
      <c r="A44" s="26">
        <v>47</v>
      </c>
      <c r="B44" s="27" t="s">
        <v>803</v>
      </c>
      <c r="C44" s="27" t="s">
        <v>804</v>
      </c>
      <c r="D44" s="4" t="s">
        <v>330</v>
      </c>
      <c r="E44" s="4"/>
      <c r="F44" s="4"/>
      <c r="G44" s="9"/>
      <c r="H44" s="9"/>
      <c r="I44" s="24"/>
      <c r="J44" s="4"/>
      <c r="K44" s="1"/>
      <c r="L44" s="4"/>
      <c r="M44" s="1"/>
      <c r="N44" s="6"/>
      <c r="O44" s="1"/>
      <c r="P44" s="4"/>
      <c r="Q44" s="4"/>
      <c r="R44" s="4"/>
      <c r="S44" s="9"/>
      <c r="T44" s="4"/>
      <c r="U44" s="4"/>
      <c r="V44" s="4"/>
      <c r="W44" s="1"/>
      <c r="X44" s="4"/>
      <c r="Y44" s="1"/>
      <c r="Z44" s="6"/>
      <c r="AA44" s="1"/>
      <c r="AB44" s="4"/>
      <c r="AC44" s="4"/>
      <c r="AD44" s="4"/>
      <c r="AE44" s="9"/>
      <c r="AF44" s="4"/>
      <c r="AG44" s="4"/>
      <c r="AH44" s="4"/>
      <c r="AI44" s="1"/>
      <c r="AJ44" s="4"/>
      <c r="AK44" s="1"/>
      <c r="AL44" s="6"/>
      <c r="AM44" s="1"/>
      <c r="AN44" s="4"/>
      <c r="AO44" s="4"/>
      <c r="AP44" s="4"/>
      <c r="AQ44" s="9"/>
      <c r="AR44" s="4"/>
      <c r="AS44" s="4"/>
      <c r="AT44" s="4"/>
      <c r="AU44" s="1"/>
      <c r="AV44" s="4"/>
      <c r="AW44" s="1"/>
      <c r="AX44" s="6"/>
      <c r="AY44" s="1"/>
      <c r="AZ44" s="4"/>
      <c r="BA44" s="4"/>
      <c r="BB44" s="4"/>
      <c r="BC44" s="9"/>
      <c r="BD44" s="4"/>
      <c r="BE44" s="4"/>
      <c r="BF44" s="4"/>
      <c r="BG44" s="1"/>
      <c r="BH44" s="4"/>
      <c r="BI44" s="1"/>
      <c r="BJ44" s="6"/>
      <c r="BK44" s="1"/>
      <c r="BL44" s="4"/>
      <c r="BM44" s="4"/>
      <c r="BN44" s="4"/>
      <c r="BO44" s="9"/>
      <c r="BP44" s="4"/>
      <c r="BQ44" s="4"/>
      <c r="BR44" s="4"/>
      <c r="BS44" s="1"/>
      <c r="BT44" s="4"/>
      <c r="BU44" s="1"/>
      <c r="BV44" s="6"/>
      <c r="BW44" s="1"/>
      <c r="BX44" s="4"/>
      <c r="BY44" s="4"/>
      <c r="BZ44" s="4"/>
      <c r="CA44" s="9"/>
      <c r="CB44" s="4"/>
      <c r="CC44" s="4"/>
      <c r="CD44" s="4"/>
      <c r="CE44" s="1"/>
      <c r="CF44" s="4"/>
      <c r="CG44" s="1"/>
      <c r="CH44" s="6"/>
      <c r="CI44" s="1"/>
      <c r="CJ44" s="4"/>
    </row>
    <row r="45" spans="1:88" ht="15" customHeight="1" x14ac:dyDescent="0.25">
      <c r="A45" s="26">
        <v>48</v>
      </c>
      <c r="B45" s="27" t="s">
        <v>808</v>
      </c>
      <c r="C45" s="27" t="s">
        <v>809</v>
      </c>
      <c r="D45" s="4" t="s">
        <v>383</v>
      </c>
      <c r="E45" s="4" t="s">
        <v>543</v>
      </c>
      <c r="F45" s="4" t="s">
        <v>543</v>
      </c>
      <c r="G45" s="9">
        <v>0</v>
      </c>
      <c r="H45" s="9" t="s">
        <v>383</v>
      </c>
      <c r="I45" s="24">
        <v>7713076301</v>
      </c>
      <c r="J45" s="4" t="s">
        <v>1011</v>
      </c>
      <c r="K45" s="1">
        <v>40544</v>
      </c>
      <c r="L45" s="4" t="s">
        <v>577</v>
      </c>
      <c r="M45" s="1">
        <v>40544</v>
      </c>
      <c r="N45" s="6">
        <v>400</v>
      </c>
      <c r="O45" s="1"/>
      <c r="P45" s="4"/>
      <c r="Q45" s="4"/>
      <c r="R45" s="4"/>
      <c r="S45" s="9"/>
      <c r="T45" s="4"/>
      <c r="U45" s="4"/>
      <c r="V45" s="4"/>
      <c r="W45" s="1"/>
      <c r="X45" s="4"/>
      <c r="Y45" s="1"/>
      <c r="Z45" s="6"/>
      <c r="AA45" s="1"/>
      <c r="AB45" s="4"/>
      <c r="AC45" s="4"/>
      <c r="AD45" s="4"/>
      <c r="AE45" s="9"/>
      <c r="AF45" s="4"/>
      <c r="AG45" s="4"/>
      <c r="AH45" s="4"/>
      <c r="AI45" s="1"/>
      <c r="AJ45" s="4"/>
      <c r="AK45" s="1"/>
      <c r="AL45" s="6"/>
      <c r="AM45" s="1"/>
      <c r="AN45" s="4"/>
      <c r="AO45" s="4"/>
      <c r="AP45" s="4"/>
      <c r="AQ45" s="9"/>
      <c r="AR45" s="4"/>
      <c r="AS45" s="4"/>
      <c r="AT45" s="4"/>
      <c r="AU45" s="1"/>
      <c r="AV45" s="4"/>
      <c r="AW45" s="1"/>
      <c r="AX45" s="6"/>
      <c r="AY45" s="1"/>
      <c r="AZ45" s="4"/>
      <c r="BA45" s="4"/>
      <c r="BB45" s="4"/>
      <c r="BC45" s="9"/>
      <c r="BD45" s="4"/>
      <c r="BE45" s="4"/>
      <c r="BF45" s="4"/>
      <c r="BG45" s="1"/>
      <c r="BH45" s="4"/>
      <c r="BI45" s="1"/>
      <c r="BJ45" s="6"/>
      <c r="BK45" s="1"/>
      <c r="BL45" s="4"/>
      <c r="BM45" s="4"/>
      <c r="BN45" s="4"/>
      <c r="BO45" s="9"/>
      <c r="BP45" s="4"/>
      <c r="BQ45" s="4"/>
      <c r="BR45" s="4"/>
      <c r="BS45" s="1"/>
      <c r="BT45" s="4"/>
      <c r="BU45" s="1"/>
      <c r="BV45" s="6"/>
      <c r="BW45" s="1"/>
      <c r="BX45" s="4"/>
      <c r="BY45" s="4"/>
      <c r="BZ45" s="4"/>
      <c r="CA45" s="9"/>
      <c r="CB45" s="4"/>
      <c r="CC45" s="4"/>
      <c r="CD45" s="4"/>
      <c r="CE45" s="1"/>
      <c r="CF45" s="4"/>
      <c r="CG45" s="1"/>
      <c r="CH45" s="6"/>
      <c r="CI45" s="1"/>
      <c r="CJ45" s="4"/>
    </row>
    <row r="46" spans="1:88" ht="15" customHeight="1" x14ac:dyDescent="0.25">
      <c r="A46" s="26">
        <v>49</v>
      </c>
      <c r="B46" s="27" t="s">
        <v>813</v>
      </c>
      <c r="C46" s="27" t="s">
        <v>814</v>
      </c>
      <c r="D46" s="4" t="s">
        <v>383</v>
      </c>
      <c r="E46" s="4" t="s">
        <v>542</v>
      </c>
      <c r="F46" s="4" t="s">
        <v>542</v>
      </c>
      <c r="G46" s="9">
        <v>0</v>
      </c>
      <c r="H46" s="9" t="s">
        <v>383</v>
      </c>
      <c r="I46" s="24">
        <v>5407205145</v>
      </c>
      <c r="J46" s="4" t="s">
        <v>1006</v>
      </c>
      <c r="K46" s="1">
        <v>41153</v>
      </c>
      <c r="L46" s="4">
        <v>183</v>
      </c>
      <c r="M46" s="1">
        <v>41153</v>
      </c>
      <c r="N46" s="6">
        <v>400</v>
      </c>
      <c r="O46" s="1"/>
      <c r="P46" s="4"/>
      <c r="Q46" s="4"/>
      <c r="R46" s="4"/>
      <c r="S46" s="9"/>
      <c r="T46" s="4"/>
      <c r="U46" s="4"/>
      <c r="V46" s="4"/>
      <c r="W46" s="1"/>
      <c r="X46" s="4"/>
      <c r="Y46" s="1"/>
      <c r="Z46" s="6"/>
      <c r="AA46" s="1"/>
      <c r="AB46" s="4"/>
      <c r="AC46" s="4"/>
      <c r="AD46" s="4"/>
      <c r="AE46" s="9"/>
      <c r="AF46" s="4"/>
      <c r="AG46" s="4"/>
      <c r="AH46" s="4"/>
      <c r="AI46" s="1"/>
      <c r="AJ46" s="4"/>
      <c r="AK46" s="1"/>
      <c r="AL46" s="6"/>
      <c r="AM46" s="1"/>
      <c r="AN46" s="4"/>
      <c r="AO46" s="4"/>
      <c r="AP46" s="4"/>
      <c r="AQ46" s="9"/>
      <c r="AR46" s="4"/>
      <c r="AS46" s="4"/>
      <c r="AT46" s="4"/>
      <c r="AU46" s="1"/>
      <c r="AV46" s="4"/>
      <c r="AW46" s="1"/>
      <c r="AX46" s="6"/>
      <c r="AY46" s="1"/>
      <c r="AZ46" s="4"/>
      <c r="BA46" s="4"/>
      <c r="BB46" s="4"/>
      <c r="BC46" s="9"/>
      <c r="BD46" s="4"/>
      <c r="BE46" s="4"/>
      <c r="BF46" s="4"/>
      <c r="BG46" s="1"/>
      <c r="BH46" s="4"/>
      <c r="BI46" s="1"/>
      <c r="BJ46" s="6"/>
      <c r="BK46" s="1"/>
      <c r="BL46" s="4"/>
      <c r="BM46" s="4"/>
      <c r="BN46" s="4"/>
      <c r="BO46" s="9"/>
      <c r="BP46" s="4"/>
      <c r="BQ46" s="4"/>
      <c r="BR46" s="4"/>
      <c r="BS46" s="1"/>
      <c r="BT46" s="4"/>
      <c r="BU46" s="1"/>
      <c r="BV46" s="6"/>
      <c r="BW46" s="1"/>
      <c r="BX46" s="4"/>
      <c r="BY46" s="4"/>
      <c r="BZ46" s="4"/>
      <c r="CA46" s="9"/>
      <c r="CB46" s="4"/>
      <c r="CC46" s="4"/>
      <c r="CD46" s="4"/>
      <c r="CE46" s="1"/>
      <c r="CF46" s="4"/>
      <c r="CG46" s="1"/>
      <c r="CH46" s="6"/>
      <c r="CI46" s="1"/>
      <c r="CJ46" s="4"/>
    </row>
    <row r="47" spans="1:88" ht="15" customHeight="1" x14ac:dyDescent="0.25">
      <c r="A47" s="26">
        <v>50</v>
      </c>
      <c r="B47" s="27" t="s">
        <v>818</v>
      </c>
      <c r="C47" s="27" t="s">
        <v>819</v>
      </c>
      <c r="D47" s="4" t="s">
        <v>383</v>
      </c>
      <c r="E47" s="4" t="s">
        <v>542</v>
      </c>
      <c r="F47" s="4" t="s">
        <v>542</v>
      </c>
      <c r="G47" s="9">
        <v>0</v>
      </c>
      <c r="H47" s="9" t="s">
        <v>383</v>
      </c>
      <c r="I47" s="24">
        <v>5407205145</v>
      </c>
      <c r="J47" s="4" t="s">
        <v>1006</v>
      </c>
      <c r="K47" s="1">
        <v>41153</v>
      </c>
      <c r="L47" s="4">
        <v>183</v>
      </c>
      <c r="M47" s="1">
        <v>41153</v>
      </c>
      <c r="N47" s="6">
        <v>400</v>
      </c>
      <c r="O47" s="1"/>
      <c r="P47" s="4"/>
      <c r="Q47" s="4"/>
      <c r="R47" s="4"/>
      <c r="S47" s="9"/>
      <c r="T47" s="4"/>
      <c r="U47" s="4"/>
      <c r="V47" s="4"/>
      <c r="W47" s="1"/>
      <c r="X47" s="4"/>
      <c r="Y47" s="1"/>
      <c r="Z47" s="6"/>
      <c r="AA47" s="1"/>
      <c r="AB47" s="4"/>
      <c r="AC47" s="4"/>
      <c r="AD47" s="4"/>
      <c r="AE47" s="9"/>
      <c r="AF47" s="4"/>
      <c r="AG47" s="4"/>
      <c r="AH47" s="4"/>
      <c r="AI47" s="1"/>
      <c r="AJ47" s="4"/>
      <c r="AK47" s="1"/>
      <c r="AL47" s="6"/>
      <c r="AM47" s="1"/>
      <c r="AN47" s="4"/>
      <c r="AO47" s="4"/>
      <c r="AP47" s="4"/>
      <c r="AQ47" s="9"/>
      <c r="AR47" s="4"/>
      <c r="AS47" s="4"/>
      <c r="AT47" s="4"/>
      <c r="AU47" s="1"/>
      <c r="AV47" s="4"/>
      <c r="AW47" s="1"/>
      <c r="AX47" s="6"/>
      <c r="AY47" s="1"/>
      <c r="AZ47" s="4"/>
      <c r="BA47" s="4"/>
      <c r="BB47" s="4"/>
      <c r="BC47" s="9"/>
      <c r="BD47" s="4"/>
      <c r="BE47" s="4"/>
      <c r="BF47" s="4"/>
      <c r="BG47" s="1"/>
      <c r="BH47" s="4"/>
      <c r="BI47" s="1"/>
      <c r="BJ47" s="6"/>
      <c r="BK47" s="1"/>
      <c r="BL47" s="4"/>
      <c r="BM47" s="4"/>
      <c r="BN47" s="4"/>
      <c r="BO47" s="9"/>
      <c r="BP47" s="4"/>
      <c r="BQ47" s="4"/>
      <c r="BR47" s="4"/>
      <c r="BS47" s="1"/>
      <c r="BT47" s="4"/>
      <c r="BU47" s="1"/>
      <c r="BV47" s="6"/>
      <c r="BW47" s="1"/>
      <c r="BX47" s="4"/>
      <c r="BY47" s="4"/>
      <c r="BZ47" s="4"/>
      <c r="CA47" s="9"/>
      <c r="CB47" s="4"/>
      <c r="CC47" s="4"/>
      <c r="CD47" s="4"/>
      <c r="CE47" s="1"/>
      <c r="CF47" s="4"/>
      <c r="CG47" s="1"/>
      <c r="CH47" s="6"/>
      <c r="CI47" s="1"/>
      <c r="CJ47" s="4"/>
    </row>
    <row r="48" spans="1:88" ht="15" customHeight="1" x14ac:dyDescent="0.25">
      <c r="A48" s="26">
        <v>51</v>
      </c>
      <c r="B48" s="27" t="s">
        <v>823</v>
      </c>
      <c r="C48" s="27" t="s">
        <v>824</v>
      </c>
      <c r="D48" s="4" t="s">
        <v>330</v>
      </c>
      <c r="E48" s="4"/>
      <c r="F48" s="4"/>
      <c r="G48" s="9"/>
      <c r="H48" s="9"/>
      <c r="I48" s="24"/>
      <c r="J48" s="4"/>
      <c r="K48" s="1"/>
      <c r="L48" s="4"/>
      <c r="M48" s="1"/>
      <c r="N48" s="6"/>
      <c r="O48" s="1"/>
      <c r="P48" s="4"/>
      <c r="Q48" s="4"/>
      <c r="R48" s="4"/>
      <c r="S48" s="9"/>
      <c r="T48" s="4"/>
      <c r="U48" s="4"/>
      <c r="V48" s="4"/>
      <c r="W48" s="1"/>
      <c r="X48" s="4"/>
      <c r="Y48" s="1"/>
      <c r="Z48" s="6"/>
      <c r="AA48" s="1"/>
      <c r="AB48" s="4"/>
      <c r="AC48" s="4"/>
      <c r="AD48" s="4"/>
      <c r="AE48" s="9"/>
      <c r="AF48" s="4"/>
      <c r="AG48" s="4"/>
      <c r="AH48" s="4"/>
      <c r="AI48" s="1"/>
      <c r="AJ48" s="4"/>
      <c r="AK48" s="1"/>
      <c r="AL48" s="6"/>
      <c r="AM48" s="1"/>
      <c r="AN48" s="4"/>
      <c r="AO48" s="4"/>
      <c r="AP48" s="4"/>
      <c r="AQ48" s="9"/>
      <c r="AR48" s="4"/>
      <c r="AS48" s="4"/>
      <c r="AT48" s="4"/>
      <c r="AU48" s="1"/>
      <c r="AV48" s="4"/>
      <c r="AW48" s="1"/>
      <c r="AX48" s="6"/>
      <c r="AY48" s="1"/>
      <c r="AZ48" s="4"/>
      <c r="BA48" s="4"/>
      <c r="BB48" s="4"/>
      <c r="BC48" s="9"/>
      <c r="BD48" s="4"/>
      <c r="BE48" s="4"/>
      <c r="BF48" s="4"/>
      <c r="BG48" s="1"/>
      <c r="BH48" s="4"/>
      <c r="BI48" s="1"/>
      <c r="BJ48" s="6"/>
      <c r="BK48" s="1"/>
      <c r="BL48" s="4"/>
      <c r="BM48" s="4"/>
      <c r="BN48" s="4"/>
      <c r="BO48" s="9"/>
      <c r="BP48" s="4"/>
      <c r="BQ48" s="4"/>
      <c r="BR48" s="4"/>
      <c r="BS48" s="1"/>
      <c r="BT48" s="4"/>
      <c r="BU48" s="1"/>
      <c r="BV48" s="6"/>
      <c r="BW48" s="1"/>
      <c r="BX48" s="4"/>
      <c r="BY48" s="4"/>
      <c r="BZ48" s="4"/>
      <c r="CA48" s="9"/>
      <c r="CB48" s="4"/>
      <c r="CC48" s="4"/>
      <c r="CD48" s="4"/>
      <c r="CE48" s="1"/>
      <c r="CF48" s="4"/>
      <c r="CG48" s="1"/>
      <c r="CH48" s="6"/>
      <c r="CI48" s="1"/>
      <c r="CJ48" s="4"/>
    </row>
    <row r="49" spans="1:88" ht="15" customHeight="1" x14ac:dyDescent="0.25">
      <c r="A49" s="26">
        <v>62</v>
      </c>
      <c r="B49" s="27" t="s">
        <v>667</v>
      </c>
      <c r="C49" s="27" t="s">
        <v>587</v>
      </c>
      <c r="D49" s="4" t="s">
        <v>383</v>
      </c>
      <c r="E49" s="4" t="s">
        <v>542</v>
      </c>
      <c r="F49" s="4" t="s">
        <v>542</v>
      </c>
      <c r="G49" s="9">
        <v>0</v>
      </c>
      <c r="H49" s="9" t="s">
        <v>383</v>
      </c>
      <c r="I49" s="24">
        <v>5504122776</v>
      </c>
      <c r="J49" s="4" t="s">
        <v>483</v>
      </c>
      <c r="K49" s="1">
        <v>39904</v>
      </c>
      <c r="L49" s="4"/>
      <c r="M49" s="1">
        <v>39904</v>
      </c>
      <c r="N49" s="6">
        <v>200</v>
      </c>
      <c r="O49" s="1"/>
      <c r="P49" s="4"/>
      <c r="Q49" s="4" t="s">
        <v>543</v>
      </c>
      <c r="R49" s="4" t="s">
        <v>543</v>
      </c>
      <c r="S49" s="9">
        <v>0</v>
      </c>
      <c r="T49" s="4" t="s">
        <v>383</v>
      </c>
      <c r="U49" s="24">
        <v>7713076301</v>
      </c>
      <c r="V49" s="4" t="s">
        <v>484</v>
      </c>
      <c r="W49" s="1">
        <v>42491</v>
      </c>
      <c r="X49" s="4" t="s">
        <v>492</v>
      </c>
      <c r="Y49" s="1">
        <v>42491</v>
      </c>
      <c r="Z49" s="6">
        <v>400</v>
      </c>
      <c r="AA49" s="1"/>
      <c r="AB49" s="4"/>
      <c r="AC49" s="4"/>
      <c r="AD49" s="4"/>
      <c r="AE49" s="9"/>
      <c r="AF49" s="4"/>
      <c r="AG49" s="24"/>
      <c r="AH49" s="4"/>
      <c r="AI49" s="1"/>
      <c r="AJ49" s="4"/>
      <c r="AK49" s="1"/>
      <c r="AL49" s="6"/>
      <c r="AM49" s="1"/>
      <c r="AN49" s="4"/>
      <c r="AO49" s="4"/>
      <c r="AP49" s="4"/>
      <c r="AQ49" s="9"/>
      <c r="AR49" s="4"/>
      <c r="AS49" s="24"/>
      <c r="AT49" s="4"/>
      <c r="AU49" s="1"/>
      <c r="AV49" s="4"/>
      <c r="AW49" s="1"/>
      <c r="AX49" s="6"/>
      <c r="AY49" s="1"/>
      <c r="AZ49" s="4"/>
      <c r="BA49" s="4"/>
      <c r="BB49" s="4"/>
      <c r="BC49" s="9"/>
      <c r="BD49" s="4"/>
      <c r="BE49" s="24"/>
      <c r="BF49" s="4"/>
      <c r="BG49" s="1"/>
      <c r="BH49" s="4"/>
      <c r="BI49" s="1"/>
      <c r="BJ49" s="6"/>
      <c r="BK49" s="1"/>
      <c r="BL49" s="4"/>
      <c r="BM49" s="4"/>
      <c r="BN49" s="4"/>
      <c r="BO49" s="9"/>
      <c r="BP49" s="4"/>
      <c r="BQ49" s="24"/>
      <c r="BR49" s="4"/>
      <c r="BS49" s="1"/>
      <c r="BT49" s="4"/>
      <c r="BU49" s="1"/>
      <c r="BV49" s="6"/>
      <c r="BW49" s="1"/>
      <c r="BX49" s="4"/>
      <c r="BY49" s="4"/>
      <c r="BZ49" s="4"/>
      <c r="CA49" s="9"/>
      <c r="CB49" s="4"/>
      <c r="CC49" s="4"/>
      <c r="CD49" s="4"/>
      <c r="CE49" s="1"/>
      <c r="CF49" s="4"/>
      <c r="CG49" s="1"/>
      <c r="CH49" s="6"/>
      <c r="CI49" s="1"/>
      <c r="CJ49" s="4"/>
    </row>
    <row r="50" spans="1:88" ht="15" customHeight="1" x14ac:dyDescent="0.25">
      <c r="A50" s="26">
        <v>52</v>
      </c>
      <c r="B50" s="27" t="s">
        <v>828</v>
      </c>
      <c r="C50" s="27" t="s">
        <v>829</v>
      </c>
      <c r="D50" s="4" t="s">
        <v>383</v>
      </c>
      <c r="E50" s="4" t="s">
        <v>542</v>
      </c>
      <c r="F50" s="4" t="s">
        <v>542</v>
      </c>
      <c r="G50" s="9">
        <v>0</v>
      </c>
      <c r="H50" s="9" t="s">
        <v>383</v>
      </c>
      <c r="I50" s="24">
        <v>5407205145</v>
      </c>
      <c r="J50" s="4" t="s">
        <v>1006</v>
      </c>
      <c r="K50" s="1">
        <v>41153</v>
      </c>
      <c r="L50" s="4">
        <v>183</v>
      </c>
      <c r="M50" s="1">
        <v>41153</v>
      </c>
      <c r="N50" s="6">
        <v>400</v>
      </c>
      <c r="O50" s="1"/>
      <c r="P50" s="4"/>
      <c r="Q50" s="4"/>
      <c r="R50" s="4"/>
      <c r="S50" s="9"/>
      <c r="T50" s="4"/>
      <c r="U50" s="4"/>
      <c r="V50" s="4"/>
      <c r="W50" s="1"/>
      <c r="X50" s="4"/>
      <c r="Y50" s="1"/>
      <c r="Z50" s="6"/>
      <c r="AA50" s="1"/>
      <c r="AB50" s="4"/>
      <c r="AC50" s="4"/>
      <c r="AD50" s="4"/>
      <c r="AE50" s="9"/>
      <c r="AF50" s="4"/>
      <c r="AG50" s="4"/>
      <c r="AH50" s="4"/>
      <c r="AI50" s="1"/>
      <c r="AJ50" s="4"/>
      <c r="AK50" s="1"/>
      <c r="AL50" s="6"/>
      <c r="AM50" s="1"/>
      <c r="AN50" s="4"/>
      <c r="AO50" s="4"/>
      <c r="AP50" s="4"/>
      <c r="AQ50" s="9"/>
      <c r="AR50" s="4"/>
      <c r="AS50" s="4"/>
      <c r="AT50" s="4"/>
      <c r="AU50" s="1"/>
      <c r="AV50" s="4"/>
      <c r="AW50" s="1"/>
      <c r="AX50" s="6"/>
      <c r="AY50" s="1"/>
      <c r="AZ50" s="4"/>
      <c r="BA50" s="4"/>
      <c r="BB50" s="4"/>
      <c r="BC50" s="9"/>
      <c r="BD50" s="4"/>
      <c r="BE50" s="4"/>
      <c r="BF50" s="4"/>
      <c r="BG50" s="1"/>
      <c r="BH50" s="4"/>
      <c r="BI50" s="1"/>
      <c r="BJ50" s="6"/>
      <c r="BK50" s="1"/>
      <c r="BL50" s="4"/>
      <c r="BM50" s="4"/>
      <c r="BN50" s="4"/>
      <c r="BO50" s="9"/>
      <c r="BP50" s="4"/>
      <c r="BQ50" s="4"/>
      <c r="BR50" s="4"/>
      <c r="BS50" s="1"/>
      <c r="BT50" s="4"/>
      <c r="BU50" s="1"/>
      <c r="BV50" s="6"/>
      <c r="BW50" s="1"/>
      <c r="BX50" s="4"/>
      <c r="BY50" s="4"/>
      <c r="BZ50" s="4"/>
      <c r="CA50" s="9"/>
      <c r="CB50" s="4"/>
      <c r="CC50" s="4"/>
      <c r="CD50" s="4"/>
      <c r="CE50" s="1"/>
      <c r="CF50" s="4"/>
      <c r="CG50" s="1"/>
      <c r="CH50" s="6"/>
      <c r="CI50" s="1"/>
      <c r="CJ50" s="4"/>
    </row>
    <row r="51" spans="1:88" ht="15" customHeight="1" x14ac:dyDescent="0.25">
      <c r="A51" s="26">
        <v>53</v>
      </c>
      <c r="B51" s="27" t="s">
        <v>833</v>
      </c>
      <c r="C51" s="27" t="s">
        <v>834</v>
      </c>
      <c r="D51" s="4" t="s">
        <v>330</v>
      </c>
      <c r="E51" s="4"/>
      <c r="F51" s="4"/>
      <c r="G51" s="9"/>
      <c r="H51" s="9"/>
      <c r="I51" s="24"/>
      <c r="J51" s="4"/>
      <c r="K51" s="1"/>
      <c r="L51" s="4"/>
      <c r="M51" s="1"/>
      <c r="N51" s="6"/>
      <c r="O51" s="1"/>
      <c r="P51" s="4"/>
      <c r="Q51" s="4"/>
      <c r="R51" s="4"/>
      <c r="S51" s="9"/>
      <c r="T51" s="4"/>
      <c r="U51" s="4"/>
      <c r="V51" s="4"/>
      <c r="W51" s="1"/>
      <c r="X51" s="4"/>
      <c r="Y51" s="1"/>
      <c r="Z51" s="6"/>
      <c r="AA51" s="1"/>
      <c r="AB51" s="4"/>
      <c r="AC51" s="4"/>
      <c r="AD51" s="4"/>
      <c r="AE51" s="9"/>
      <c r="AF51" s="4"/>
      <c r="AG51" s="4"/>
      <c r="AH51" s="4"/>
      <c r="AI51" s="1"/>
      <c r="AJ51" s="4"/>
      <c r="AK51" s="1"/>
      <c r="AL51" s="6"/>
      <c r="AM51" s="1"/>
      <c r="AN51" s="4"/>
      <c r="AO51" s="4"/>
      <c r="AP51" s="4"/>
      <c r="AQ51" s="9"/>
      <c r="AR51" s="4"/>
      <c r="AS51" s="4"/>
      <c r="AT51" s="4"/>
      <c r="AU51" s="1"/>
      <c r="AV51" s="4"/>
      <c r="AW51" s="1"/>
      <c r="AX51" s="6"/>
      <c r="AY51" s="1"/>
      <c r="AZ51" s="4"/>
      <c r="BA51" s="4"/>
      <c r="BB51" s="4"/>
      <c r="BC51" s="9"/>
      <c r="BD51" s="4"/>
      <c r="BE51" s="4"/>
      <c r="BF51" s="4"/>
      <c r="BG51" s="1"/>
      <c r="BH51" s="4"/>
      <c r="BI51" s="1"/>
      <c r="BJ51" s="6"/>
      <c r="BK51" s="1"/>
      <c r="BL51" s="4"/>
      <c r="BM51" s="4"/>
      <c r="BN51" s="4"/>
      <c r="BO51" s="9"/>
      <c r="BP51" s="4"/>
      <c r="BQ51" s="4"/>
      <c r="BR51" s="4"/>
      <c r="BS51" s="1"/>
      <c r="BT51" s="4"/>
      <c r="BU51" s="1"/>
      <c r="BV51" s="6"/>
      <c r="BW51" s="1"/>
      <c r="BX51" s="4"/>
      <c r="BY51" s="4"/>
      <c r="BZ51" s="4"/>
      <c r="CA51" s="9"/>
      <c r="CB51" s="4"/>
      <c r="CC51" s="4"/>
      <c r="CD51" s="4"/>
      <c r="CE51" s="1"/>
      <c r="CF51" s="4"/>
      <c r="CG51" s="1"/>
      <c r="CH51" s="6"/>
      <c r="CI51" s="1"/>
      <c r="CJ51" s="4"/>
    </row>
    <row r="52" spans="1:88" ht="15" customHeight="1" x14ac:dyDescent="0.25">
      <c r="A52" s="26">
        <v>54</v>
      </c>
      <c r="B52" s="27" t="s">
        <v>838</v>
      </c>
      <c r="C52" s="27" t="s">
        <v>839</v>
      </c>
      <c r="D52" s="4" t="s">
        <v>383</v>
      </c>
      <c r="E52" s="4" t="s">
        <v>542</v>
      </c>
      <c r="F52" s="4" t="s">
        <v>542</v>
      </c>
      <c r="G52" s="9">
        <v>0</v>
      </c>
      <c r="H52" s="9" t="s">
        <v>383</v>
      </c>
      <c r="I52" s="24">
        <v>5407205145</v>
      </c>
      <c r="J52" s="4" t="s">
        <v>1006</v>
      </c>
      <c r="K52" s="1">
        <v>41153</v>
      </c>
      <c r="L52" s="4">
        <v>183</v>
      </c>
      <c r="M52" s="1">
        <v>41153</v>
      </c>
      <c r="N52" s="6">
        <v>400</v>
      </c>
      <c r="O52" s="1"/>
      <c r="P52" s="4"/>
      <c r="Q52" s="4"/>
      <c r="R52" s="4"/>
      <c r="S52" s="9"/>
      <c r="T52" s="4"/>
      <c r="U52" s="4"/>
      <c r="V52" s="4"/>
      <c r="W52" s="1"/>
      <c r="X52" s="4"/>
      <c r="Y52" s="1"/>
      <c r="Z52" s="6"/>
      <c r="AA52" s="1"/>
      <c r="AB52" s="4"/>
      <c r="AC52" s="4"/>
      <c r="AD52" s="4"/>
      <c r="AE52" s="9"/>
      <c r="AF52" s="4"/>
      <c r="AG52" s="4"/>
      <c r="AH52" s="4"/>
      <c r="AI52" s="1"/>
      <c r="AJ52" s="4"/>
      <c r="AK52" s="1"/>
      <c r="AL52" s="6"/>
      <c r="AM52" s="1"/>
      <c r="AN52" s="4"/>
      <c r="AO52" s="4"/>
      <c r="AP52" s="4"/>
      <c r="AQ52" s="9"/>
      <c r="AR52" s="4"/>
      <c r="AS52" s="4"/>
      <c r="AT52" s="4"/>
      <c r="AU52" s="1"/>
      <c r="AV52" s="4"/>
      <c r="AW52" s="1"/>
      <c r="AX52" s="6"/>
      <c r="AY52" s="1"/>
      <c r="AZ52" s="4"/>
      <c r="BA52" s="4"/>
      <c r="BB52" s="4"/>
      <c r="BC52" s="9"/>
      <c r="BD52" s="4"/>
      <c r="BE52" s="4"/>
      <c r="BF52" s="4"/>
      <c r="BG52" s="1"/>
      <c r="BH52" s="4"/>
      <c r="BI52" s="1"/>
      <c r="BJ52" s="6"/>
      <c r="BK52" s="1"/>
      <c r="BL52" s="4"/>
      <c r="BM52" s="4"/>
      <c r="BN52" s="4"/>
      <c r="BO52" s="9"/>
      <c r="BP52" s="4"/>
      <c r="BQ52" s="4"/>
      <c r="BR52" s="4"/>
      <c r="BS52" s="1"/>
      <c r="BT52" s="4"/>
      <c r="BU52" s="1"/>
      <c r="BV52" s="6"/>
      <c r="BW52" s="1"/>
      <c r="BX52" s="4"/>
      <c r="BY52" s="4"/>
      <c r="BZ52" s="4"/>
      <c r="CA52" s="9"/>
      <c r="CB52" s="4"/>
      <c r="CC52" s="4"/>
      <c r="CD52" s="4"/>
      <c r="CE52" s="1"/>
      <c r="CF52" s="4"/>
      <c r="CG52" s="1"/>
      <c r="CH52" s="6"/>
      <c r="CI52" s="1"/>
      <c r="CJ52" s="4"/>
    </row>
    <row r="53" spans="1:88" ht="15" customHeight="1" x14ac:dyDescent="0.25">
      <c r="A53" s="26">
        <v>55</v>
      </c>
      <c r="B53" s="27" t="s">
        <v>843</v>
      </c>
      <c r="C53" s="27" t="s">
        <v>844</v>
      </c>
      <c r="D53" s="4" t="s">
        <v>383</v>
      </c>
      <c r="E53" s="4" t="s">
        <v>542</v>
      </c>
      <c r="F53" s="4" t="s">
        <v>542</v>
      </c>
      <c r="G53" s="9">
        <v>0</v>
      </c>
      <c r="H53" s="9" t="s">
        <v>383</v>
      </c>
      <c r="I53" s="24">
        <v>5407205145</v>
      </c>
      <c r="J53" s="4" t="s">
        <v>1006</v>
      </c>
      <c r="K53" s="1">
        <v>41153</v>
      </c>
      <c r="L53" s="4">
        <v>183</v>
      </c>
      <c r="M53" s="1">
        <v>41153</v>
      </c>
      <c r="N53" s="6">
        <v>400</v>
      </c>
      <c r="O53" s="1"/>
      <c r="P53" s="4"/>
      <c r="Q53" s="4"/>
      <c r="R53" s="4"/>
      <c r="S53" s="9"/>
      <c r="T53" s="4"/>
      <c r="U53" s="4"/>
      <c r="V53" s="4"/>
      <c r="W53" s="1"/>
      <c r="X53" s="4"/>
      <c r="Y53" s="1"/>
      <c r="Z53" s="6"/>
      <c r="AA53" s="1"/>
      <c r="AB53" s="4"/>
      <c r="AC53" s="4"/>
      <c r="AD53" s="4"/>
      <c r="AE53" s="9"/>
      <c r="AF53" s="4"/>
      <c r="AG53" s="4"/>
      <c r="AH53" s="4"/>
      <c r="AI53" s="1"/>
      <c r="AJ53" s="4"/>
      <c r="AK53" s="1"/>
      <c r="AL53" s="6"/>
      <c r="AM53" s="1"/>
      <c r="AN53" s="4"/>
      <c r="AO53" s="4"/>
      <c r="AP53" s="4"/>
      <c r="AQ53" s="9"/>
      <c r="AR53" s="4"/>
      <c r="AS53" s="4"/>
      <c r="AT53" s="4"/>
      <c r="AU53" s="1"/>
      <c r="AV53" s="4"/>
      <c r="AW53" s="1"/>
      <c r="AX53" s="6"/>
      <c r="AY53" s="1"/>
      <c r="AZ53" s="4"/>
      <c r="BA53" s="4"/>
      <c r="BB53" s="4"/>
      <c r="BC53" s="9"/>
      <c r="BD53" s="4"/>
      <c r="BE53" s="4"/>
      <c r="BF53" s="4"/>
      <c r="BG53" s="1"/>
      <c r="BH53" s="4"/>
      <c r="BI53" s="1"/>
      <c r="BJ53" s="6"/>
      <c r="BK53" s="1"/>
      <c r="BL53" s="4"/>
      <c r="BM53" s="4"/>
      <c r="BN53" s="4"/>
      <c r="BO53" s="9"/>
      <c r="BP53" s="4"/>
      <c r="BQ53" s="4"/>
      <c r="BR53" s="4"/>
      <c r="BS53" s="1"/>
      <c r="BT53" s="4"/>
      <c r="BU53" s="1"/>
      <c r="BV53" s="6"/>
      <c r="BW53" s="1"/>
      <c r="BX53" s="4"/>
      <c r="BY53" s="4"/>
      <c r="BZ53" s="4"/>
      <c r="CA53" s="9"/>
      <c r="CB53" s="4"/>
      <c r="CC53" s="4"/>
      <c r="CD53" s="4"/>
      <c r="CE53" s="1"/>
      <c r="CF53" s="4"/>
      <c r="CG53" s="1"/>
      <c r="CH53" s="6"/>
      <c r="CI53" s="1"/>
      <c r="CJ53" s="4"/>
    </row>
    <row r="54" spans="1:88" ht="15" customHeight="1" x14ac:dyDescent="0.25">
      <c r="A54" s="26">
        <v>56</v>
      </c>
      <c r="B54" s="27" t="s">
        <v>848</v>
      </c>
      <c r="C54" s="27" t="s">
        <v>849</v>
      </c>
      <c r="D54" s="4" t="s">
        <v>330</v>
      </c>
      <c r="E54" s="4"/>
      <c r="F54" s="4"/>
      <c r="G54" s="9"/>
      <c r="H54" s="9"/>
      <c r="I54" s="24"/>
      <c r="J54" s="4"/>
      <c r="K54" s="1"/>
      <c r="L54" s="4"/>
      <c r="M54" s="1"/>
      <c r="N54" s="6"/>
      <c r="O54" s="1"/>
      <c r="P54" s="4"/>
      <c r="Q54" s="4"/>
      <c r="R54" s="4"/>
      <c r="S54" s="9"/>
      <c r="T54" s="4"/>
      <c r="U54" s="4"/>
      <c r="V54" s="4"/>
      <c r="W54" s="1"/>
      <c r="X54" s="4"/>
      <c r="Y54" s="1"/>
      <c r="Z54" s="6"/>
      <c r="AA54" s="1"/>
      <c r="AB54" s="4"/>
      <c r="AC54" s="4"/>
      <c r="AD54" s="4"/>
      <c r="AE54" s="9"/>
      <c r="AF54" s="4"/>
      <c r="AG54" s="4"/>
      <c r="AH54" s="4"/>
      <c r="AI54" s="1"/>
      <c r="AJ54" s="4"/>
      <c r="AK54" s="1"/>
      <c r="AL54" s="6"/>
      <c r="AM54" s="1"/>
      <c r="AN54" s="4"/>
      <c r="AO54" s="4"/>
      <c r="AP54" s="4"/>
      <c r="AQ54" s="9"/>
      <c r="AR54" s="4"/>
      <c r="AS54" s="4"/>
      <c r="AT54" s="4"/>
      <c r="AU54" s="1"/>
      <c r="AV54" s="4"/>
      <c r="AW54" s="1"/>
      <c r="AX54" s="6"/>
      <c r="AY54" s="1"/>
      <c r="AZ54" s="4"/>
      <c r="BA54" s="4"/>
      <c r="BB54" s="4"/>
      <c r="BC54" s="9"/>
      <c r="BD54" s="4"/>
      <c r="BE54" s="4"/>
      <c r="BF54" s="4"/>
      <c r="BG54" s="1"/>
      <c r="BH54" s="4"/>
      <c r="BI54" s="1"/>
      <c r="BJ54" s="6"/>
      <c r="BK54" s="1"/>
      <c r="BL54" s="4"/>
      <c r="BM54" s="4"/>
      <c r="BN54" s="4"/>
      <c r="BO54" s="9"/>
      <c r="BP54" s="4"/>
      <c r="BQ54" s="4"/>
      <c r="BR54" s="4"/>
      <c r="BS54" s="1"/>
      <c r="BT54" s="4"/>
      <c r="BU54" s="1"/>
      <c r="BV54" s="6"/>
      <c r="BW54" s="1"/>
      <c r="BX54" s="4"/>
      <c r="BY54" s="4"/>
      <c r="BZ54" s="4"/>
      <c r="CA54" s="9"/>
      <c r="CB54" s="4"/>
      <c r="CC54" s="4"/>
      <c r="CD54" s="4"/>
      <c r="CE54" s="1"/>
      <c r="CF54" s="4"/>
      <c r="CG54" s="1"/>
      <c r="CH54" s="6"/>
      <c r="CI54" s="1"/>
      <c r="CJ54" s="4"/>
    </row>
    <row r="55" spans="1:88" ht="15" customHeight="1" x14ac:dyDescent="0.25">
      <c r="A55" s="26">
        <v>57</v>
      </c>
      <c r="B55" s="27" t="s">
        <v>853</v>
      </c>
      <c r="C55" s="27" t="s">
        <v>854</v>
      </c>
      <c r="D55" s="4" t="s">
        <v>383</v>
      </c>
      <c r="E55" s="4" t="s">
        <v>542</v>
      </c>
      <c r="F55" s="4" t="s">
        <v>542</v>
      </c>
      <c r="G55" s="9">
        <v>0</v>
      </c>
      <c r="H55" s="9" t="s">
        <v>383</v>
      </c>
      <c r="I55" s="24">
        <v>5504094840</v>
      </c>
      <c r="J55" s="4" t="s">
        <v>1007</v>
      </c>
      <c r="K55" s="1">
        <v>42101</v>
      </c>
      <c r="L55" s="4">
        <v>192</v>
      </c>
      <c r="M55" s="1">
        <v>42101</v>
      </c>
      <c r="N55" s="6">
        <v>400</v>
      </c>
      <c r="O55" s="1"/>
      <c r="P55" s="4"/>
      <c r="Q55" s="4"/>
      <c r="R55" s="4"/>
      <c r="S55" s="9"/>
      <c r="T55" s="4"/>
      <c r="U55" s="4"/>
      <c r="V55" s="4"/>
      <c r="W55" s="1"/>
      <c r="X55" s="4"/>
      <c r="Y55" s="1"/>
      <c r="Z55" s="6"/>
      <c r="AA55" s="1"/>
      <c r="AB55" s="4"/>
      <c r="AC55" s="4"/>
      <c r="AD55" s="4"/>
      <c r="AE55" s="9"/>
      <c r="AF55" s="4"/>
      <c r="AG55" s="4"/>
      <c r="AH55" s="4"/>
      <c r="AI55" s="1"/>
      <c r="AJ55" s="4"/>
      <c r="AK55" s="1"/>
      <c r="AL55" s="6"/>
      <c r="AM55" s="1"/>
      <c r="AN55" s="4"/>
      <c r="AO55" s="4"/>
      <c r="AP55" s="4"/>
      <c r="AQ55" s="9"/>
      <c r="AR55" s="4"/>
      <c r="AS55" s="4"/>
      <c r="AT55" s="4"/>
      <c r="AU55" s="1"/>
      <c r="AV55" s="4"/>
      <c r="AW55" s="1"/>
      <c r="AX55" s="6"/>
      <c r="AY55" s="1"/>
      <c r="AZ55" s="4"/>
      <c r="BA55" s="4"/>
      <c r="BB55" s="4"/>
      <c r="BC55" s="9"/>
      <c r="BD55" s="4"/>
      <c r="BE55" s="4"/>
      <c r="BF55" s="4"/>
      <c r="BG55" s="1"/>
      <c r="BH55" s="4"/>
      <c r="BI55" s="1"/>
      <c r="BJ55" s="6"/>
      <c r="BK55" s="1"/>
      <c r="BL55" s="4"/>
      <c r="BM55" s="4"/>
      <c r="BN55" s="4"/>
      <c r="BO55" s="9"/>
      <c r="BP55" s="4"/>
      <c r="BQ55" s="4"/>
      <c r="BR55" s="4"/>
      <c r="BS55" s="1"/>
      <c r="BT55" s="4"/>
      <c r="BU55" s="1"/>
      <c r="BV55" s="6"/>
      <c r="BW55" s="1"/>
      <c r="BX55" s="4"/>
      <c r="BY55" s="4"/>
      <c r="BZ55" s="4"/>
      <c r="CA55" s="9"/>
      <c r="CB55" s="4"/>
      <c r="CC55" s="4"/>
      <c r="CD55" s="4"/>
      <c r="CE55" s="1"/>
      <c r="CF55" s="4"/>
      <c r="CG55" s="1"/>
      <c r="CH55" s="6"/>
      <c r="CI55" s="1"/>
      <c r="CJ55" s="4"/>
    </row>
    <row r="56" spans="1:88" ht="15" customHeight="1" x14ac:dyDescent="0.25">
      <c r="A56" s="26">
        <v>60</v>
      </c>
      <c r="B56" s="27" t="s">
        <v>858</v>
      </c>
      <c r="C56" s="27" t="s">
        <v>859</v>
      </c>
      <c r="D56" s="4" t="s">
        <v>330</v>
      </c>
      <c r="E56" s="4"/>
      <c r="F56" s="4"/>
      <c r="G56" s="9"/>
      <c r="H56" s="9"/>
      <c r="I56" s="24"/>
      <c r="J56" s="4"/>
      <c r="K56" s="1"/>
      <c r="L56" s="4"/>
      <c r="M56" s="1"/>
      <c r="N56" s="6"/>
      <c r="O56" s="1"/>
      <c r="P56" s="4"/>
      <c r="Q56" s="4"/>
      <c r="R56" s="4"/>
      <c r="S56" s="9"/>
      <c r="T56" s="4"/>
      <c r="U56" s="4"/>
      <c r="V56" s="4"/>
      <c r="W56" s="1"/>
      <c r="X56" s="4"/>
      <c r="Y56" s="1"/>
      <c r="Z56" s="6"/>
      <c r="AA56" s="1"/>
      <c r="AB56" s="4"/>
      <c r="AC56" s="4"/>
      <c r="AD56" s="4"/>
      <c r="AE56" s="9"/>
      <c r="AF56" s="4"/>
      <c r="AG56" s="4"/>
      <c r="AH56" s="4"/>
      <c r="AI56" s="1"/>
      <c r="AJ56" s="4"/>
      <c r="AK56" s="1"/>
      <c r="AL56" s="6"/>
      <c r="AM56" s="1"/>
      <c r="AN56" s="4"/>
      <c r="AO56" s="4"/>
      <c r="AP56" s="4"/>
      <c r="AQ56" s="9"/>
      <c r="AR56" s="4"/>
      <c r="AS56" s="4"/>
      <c r="AT56" s="4"/>
      <c r="AU56" s="1"/>
      <c r="AV56" s="4"/>
      <c r="AW56" s="1"/>
      <c r="AX56" s="6"/>
      <c r="AY56" s="1"/>
      <c r="AZ56" s="4"/>
      <c r="BA56" s="4"/>
      <c r="BB56" s="4"/>
      <c r="BC56" s="9"/>
      <c r="BD56" s="4"/>
      <c r="BE56" s="4"/>
      <c r="BF56" s="4"/>
      <c r="BG56" s="1"/>
      <c r="BH56" s="4"/>
      <c r="BI56" s="1"/>
      <c r="BJ56" s="6"/>
      <c r="BK56" s="1"/>
      <c r="BL56" s="4"/>
      <c r="BM56" s="4"/>
      <c r="BN56" s="4"/>
      <c r="BO56" s="9"/>
      <c r="BP56" s="4"/>
      <c r="BQ56" s="4"/>
      <c r="BR56" s="4"/>
      <c r="BS56" s="1"/>
      <c r="BT56" s="4"/>
      <c r="BU56" s="1"/>
      <c r="BV56" s="6"/>
      <c r="BW56" s="1"/>
      <c r="BX56" s="4"/>
      <c r="BY56" s="4"/>
      <c r="BZ56" s="4"/>
      <c r="CA56" s="9"/>
      <c r="CB56" s="4"/>
      <c r="CC56" s="4"/>
      <c r="CD56" s="4"/>
      <c r="CE56" s="1"/>
      <c r="CF56" s="4"/>
      <c r="CG56" s="1"/>
      <c r="CH56" s="6"/>
      <c r="CI56" s="1"/>
      <c r="CJ56" s="4"/>
    </row>
    <row r="57" spans="1:88" ht="15" customHeight="1" x14ac:dyDescent="0.25">
      <c r="A57" s="26">
        <v>61</v>
      </c>
      <c r="B57" s="27" t="s">
        <v>863</v>
      </c>
      <c r="C57" s="27" t="s">
        <v>864</v>
      </c>
      <c r="D57" s="4" t="s">
        <v>330</v>
      </c>
      <c r="E57" s="4"/>
      <c r="F57" s="4"/>
      <c r="G57" s="9"/>
      <c r="H57" s="9"/>
      <c r="I57" s="24"/>
      <c r="J57" s="4"/>
      <c r="K57" s="1"/>
      <c r="L57" s="4"/>
      <c r="M57" s="1"/>
      <c r="N57" s="6"/>
      <c r="O57" s="1"/>
      <c r="P57" s="4"/>
      <c r="Q57" s="4"/>
      <c r="R57" s="4"/>
      <c r="S57" s="9"/>
      <c r="T57" s="4"/>
      <c r="U57" s="4"/>
      <c r="V57" s="4"/>
      <c r="W57" s="1"/>
      <c r="X57" s="4"/>
      <c r="Y57" s="1"/>
      <c r="Z57" s="6"/>
      <c r="AA57" s="1"/>
      <c r="AB57" s="4"/>
      <c r="AC57" s="4"/>
      <c r="AD57" s="4"/>
      <c r="AE57" s="9"/>
      <c r="AF57" s="4"/>
      <c r="AG57" s="4"/>
      <c r="AH57" s="4"/>
      <c r="AI57" s="1"/>
      <c r="AJ57" s="4"/>
      <c r="AK57" s="1"/>
      <c r="AL57" s="6"/>
      <c r="AM57" s="1"/>
      <c r="AN57" s="4"/>
      <c r="AO57" s="4"/>
      <c r="AP57" s="4"/>
      <c r="AQ57" s="9"/>
      <c r="AR57" s="4"/>
      <c r="AS57" s="4"/>
      <c r="AT57" s="4"/>
      <c r="AU57" s="1"/>
      <c r="AV57" s="4"/>
      <c r="AW57" s="1"/>
      <c r="AX57" s="6"/>
      <c r="AY57" s="1"/>
      <c r="AZ57" s="4"/>
      <c r="BA57" s="4"/>
      <c r="BB57" s="4"/>
      <c r="BC57" s="9"/>
      <c r="BD57" s="4"/>
      <c r="BE57" s="4"/>
      <c r="BF57" s="4"/>
      <c r="BG57" s="1"/>
      <c r="BH57" s="4"/>
      <c r="BI57" s="1"/>
      <c r="BJ57" s="6"/>
      <c r="BK57" s="1"/>
      <c r="BL57" s="4"/>
      <c r="BM57" s="4"/>
      <c r="BN57" s="4"/>
      <c r="BO57" s="9"/>
      <c r="BP57" s="4"/>
      <c r="BQ57" s="4"/>
      <c r="BR57" s="4"/>
      <c r="BS57" s="1"/>
      <c r="BT57" s="4"/>
      <c r="BU57" s="1"/>
      <c r="BV57" s="6"/>
      <c r="BW57" s="1"/>
      <c r="BX57" s="4"/>
      <c r="BY57" s="4"/>
      <c r="BZ57" s="4"/>
      <c r="CA57" s="9"/>
      <c r="CB57" s="4"/>
      <c r="CC57" s="4"/>
      <c r="CD57" s="4"/>
      <c r="CE57" s="1"/>
      <c r="CF57" s="4"/>
      <c r="CG57" s="1"/>
      <c r="CH57" s="6"/>
      <c r="CI57" s="1"/>
      <c r="CJ57" s="4"/>
    </row>
    <row r="58" spans="1:88" ht="15" customHeight="1" x14ac:dyDescent="0.25">
      <c r="A58" s="26">
        <v>63</v>
      </c>
      <c r="B58" s="27" t="s">
        <v>868</v>
      </c>
      <c r="C58" s="27" t="s">
        <v>869</v>
      </c>
      <c r="D58" s="4" t="s">
        <v>330</v>
      </c>
      <c r="E58" s="4"/>
      <c r="F58" s="4"/>
      <c r="G58" s="9"/>
      <c r="H58" s="9"/>
      <c r="I58" s="24"/>
      <c r="J58" s="4"/>
      <c r="K58" s="1"/>
      <c r="L58" s="4"/>
      <c r="M58" s="1"/>
      <c r="N58" s="6"/>
      <c r="O58" s="1"/>
      <c r="P58" s="4"/>
      <c r="Q58" s="4"/>
      <c r="R58" s="4"/>
      <c r="S58" s="9"/>
      <c r="T58" s="4"/>
      <c r="U58" s="4"/>
      <c r="V58" s="4"/>
      <c r="W58" s="1"/>
      <c r="X58" s="4"/>
      <c r="Y58" s="1"/>
      <c r="Z58" s="6"/>
      <c r="AA58" s="1"/>
      <c r="AB58" s="4"/>
      <c r="AC58" s="4"/>
      <c r="AD58" s="4"/>
      <c r="AE58" s="9"/>
      <c r="AF58" s="4"/>
      <c r="AG58" s="4"/>
      <c r="AH58" s="4"/>
      <c r="AI58" s="1"/>
      <c r="AJ58" s="4"/>
      <c r="AK58" s="1"/>
      <c r="AL58" s="6"/>
      <c r="AM58" s="1"/>
      <c r="AN58" s="4"/>
      <c r="AO58" s="4"/>
      <c r="AP58" s="4"/>
      <c r="AQ58" s="9"/>
      <c r="AR58" s="4"/>
      <c r="AS58" s="4"/>
      <c r="AT58" s="4"/>
      <c r="AU58" s="1"/>
      <c r="AV58" s="4"/>
      <c r="AW58" s="1"/>
      <c r="AX58" s="6"/>
      <c r="AY58" s="1"/>
      <c r="AZ58" s="4"/>
      <c r="BA58" s="4"/>
      <c r="BB58" s="4"/>
      <c r="BC58" s="9"/>
      <c r="BD58" s="4"/>
      <c r="BE58" s="4"/>
      <c r="BF58" s="4"/>
      <c r="BG58" s="1"/>
      <c r="BH58" s="4"/>
      <c r="BI58" s="1"/>
      <c r="BJ58" s="6"/>
      <c r="BK58" s="1"/>
      <c r="BL58" s="4"/>
      <c r="BM58" s="4"/>
      <c r="BN58" s="4"/>
      <c r="BO58" s="9"/>
      <c r="BP58" s="4"/>
      <c r="BQ58" s="4"/>
      <c r="BR58" s="4"/>
      <c r="BS58" s="1"/>
      <c r="BT58" s="4"/>
      <c r="BU58" s="1"/>
      <c r="BV58" s="6"/>
      <c r="BW58" s="1"/>
      <c r="BX58" s="4"/>
      <c r="BY58" s="4"/>
      <c r="BZ58" s="4"/>
      <c r="CA58" s="9"/>
      <c r="CB58" s="4"/>
      <c r="CC58" s="4"/>
      <c r="CD58" s="4"/>
      <c r="CE58" s="1"/>
      <c r="CF58" s="4"/>
      <c r="CG58" s="1"/>
      <c r="CH58" s="6"/>
      <c r="CI58" s="1"/>
      <c r="CJ58" s="4"/>
    </row>
    <row r="59" spans="1:88" ht="15" customHeight="1" x14ac:dyDescent="0.25">
      <c r="A59" s="26">
        <v>65</v>
      </c>
      <c r="B59" s="27" t="s">
        <v>873</v>
      </c>
      <c r="C59" s="27" t="s">
        <v>874</v>
      </c>
      <c r="D59" s="4" t="s">
        <v>383</v>
      </c>
      <c r="E59" s="4" t="s">
        <v>542</v>
      </c>
      <c r="F59" s="4" t="s">
        <v>542</v>
      </c>
      <c r="G59" s="9">
        <v>0</v>
      </c>
      <c r="H59" s="9" t="s">
        <v>383</v>
      </c>
      <c r="I59" s="24">
        <v>5407205145</v>
      </c>
      <c r="J59" s="4" t="s">
        <v>1006</v>
      </c>
      <c r="K59" s="1">
        <v>41153</v>
      </c>
      <c r="L59" s="4">
        <v>183</v>
      </c>
      <c r="M59" s="1">
        <v>41153</v>
      </c>
      <c r="N59" s="6">
        <v>400</v>
      </c>
      <c r="O59" s="1"/>
      <c r="P59" s="4"/>
      <c r="Q59" s="4"/>
      <c r="R59" s="4"/>
      <c r="S59" s="9"/>
      <c r="T59" s="4"/>
      <c r="U59" s="4"/>
      <c r="V59" s="4"/>
      <c r="W59" s="1"/>
      <c r="X59" s="4"/>
      <c r="Y59" s="1"/>
      <c r="Z59" s="6"/>
      <c r="AA59" s="1"/>
      <c r="AB59" s="4"/>
      <c r="AC59" s="4"/>
      <c r="AD59" s="4"/>
      <c r="AE59" s="9"/>
      <c r="AF59" s="4"/>
      <c r="AG59" s="4"/>
      <c r="AH59" s="4"/>
      <c r="AI59" s="1"/>
      <c r="AJ59" s="4"/>
      <c r="AK59" s="1"/>
      <c r="AL59" s="6"/>
      <c r="AM59" s="1"/>
      <c r="AN59" s="4"/>
      <c r="AO59" s="4"/>
      <c r="AP59" s="4"/>
      <c r="AQ59" s="9"/>
      <c r="AR59" s="4"/>
      <c r="AS59" s="4"/>
      <c r="AT59" s="4"/>
      <c r="AU59" s="1"/>
      <c r="AV59" s="4"/>
      <c r="AW59" s="1"/>
      <c r="AX59" s="6"/>
      <c r="AY59" s="1"/>
      <c r="AZ59" s="4"/>
      <c r="BA59" s="4"/>
      <c r="BB59" s="4"/>
      <c r="BC59" s="9"/>
      <c r="BD59" s="4"/>
      <c r="BE59" s="4"/>
      <c r="BF59" s="4"/>
      <c r="BG59" s="1"/>
      <c r="BH59" s="4"/>
      <c r="BI59" s="1"/>
      <c r="BJ59" s="6"/>
      <c r="BK59" s="1"/>
      <c r="BL59" s="4"/>
      <c r="BM59" s="4"/>
      <c r="BN59" s="4"/>
      <c r="BO59" s="9"/>
      <c r="BP59" s="4"/>
      <c r="BQ59" s="4"/>
      <c r="BR59" s="4"/>
      <c r="BS59" s="1"/>
      <c r="BT59" s="4"/>
      <c r="BU59" s="1"/>
      <c r="BV59" s="6"/>
      <c r="BW59" s="1"/>
      <c r="BX59" s="4"/>
      <c r="BY59" s="4"/>
      <c r="BZ59" s="4"/>
      <c r="CA59" s="9"/>
      <c r="CB59" s="4"/>
      <c r="CC59" s="4"/>
      <c r="CD59" s="4"/>
      <c r="CE59" s="1"/>
      <c r="CF59" s="4"/>
      <c r="CG59" s="1"/>
      <c r="CH59" s="6"/>
      <c r="CI59" s="1"/>
      <c r="CJ59" s="4"/>
    </row>
    <row r="60" spans="1:88" ht="15" customHeight="1" x14ac:dyDescent="0.25">
      <c r="A60" s="26">
        <v>66</v>
      </c>
      <c r="B60" s="27" t="s">
        <v>878</v>
      </c>
      <c r="C60" s="27" t="s">
        <v>879</v>
      </c>
      <c r="D60" s="4" t="s">
        <v>330</v>
      </c>
      <c r="E60" s="4"/>
      <c r="F60" s="4"/>
      <c r="G60" s="9"/>
      <c r="H60" s="9"/>
      <c r="I60" s="24"/>
      <c r="J60" s="4"/>
      <c r="K60" s="1"/>
      <c r="L60" s="4"/>
      <c r="M60" s="1"/>
      <c r="N60" s="6"/>
      <c r="O60" s="1"/>
      <c r="P60" s="4"/>
      <c r="Q60" s="4"/>
      <c r="R60" s="4"/>
      <c r="S60" s="9"/>
      <c r="T60" s="4"/>
      <c r="U60" s="4"/>
      <c r="V60" s="4"/>
      <c r="W60" s="1"/>
      <c r="X60" s="4"/>
      <c r="Y60" s="1"/>
      <c r="Z60" s="6"/>
      <c r="AA60" s="1"/>
      <c r="AB60" s="4"/>
      <c r="AC60" s="4"/>
      <c r="AD60" s="4"/>
      <c r="AE60" s="9"/>
      <c r="AF60" s="4"/>
      <c r="AG60" s="4"/>
      <c r="AH60" s="4"/>
      <c r="AI60" s="1"/>
      <c r="AJ60" s="4"/>
      <c r="AK60" s="1"/>
      <c r="AL60" s="6"/>
      <c r="AM60" s="1"/>
      <c r="AN60" s="4"/>
      <c r="AO60" s="4"/>
      <c r="AP60" s="4"/>
      <c r="AQ60" s="9"/>
      <c r="AR60" s="4"/>
      <c r="AS60" s="4"/>
      <c r="AT60" s="4"/>
      <c r="AU60" s="1"/>
      <c r="AV60" s="4"/>
      <c r="AW60" s="1"/>
      <c r="AX60" s="6"/>
      <c r="AY60" s="1"/>
      <c r="AZ60" s="4"/>
      <c r="BA60" s="4"/>
      <c r="BB60" s="4"/>
      <c r="BC60" s="9"/>
      <c r="BD60" s="4"/>
      <c r="BE60" s="4"/>
      <c r="BF60" s="4"/>
      <c r="BG60" s="1"/>
      <c r="BH60" s="4"/>
      <c r="BI60" s="1"/>
      <c r="BJ60" s="6"/>
      <c r="BK60" s="1"/>
      <c r="BL60" s="4"/>
      <c r="BM60" s="4"/>
      <c r="BN60" s="4"/>
      <c r="BO60" s="9"/>
      <c r="BP60" s="4"/>
      <c r="BQ60" s="4"/>
      <c r="BR60" s="4"/>
      <c r="BS60" s="1"/>
      <c r="BT60" s="4"/>
      <c r="BU60" s="1"/>
      <c r="BV60" s="6"/>
      <c r="BW60" s="1"/>
      <c r="BX60" s="4"/>
      <c r="BY60" s="4"/>
      <c r="BZ60" s="4"/>
      <c r="CA60" s="9"/>
      <c r="CB60" s="4"/>
      <c r="CC60" s="4"/>
      <c r="CD60" s="4"/>
      <c r="CE60" s="1"/>
      <c r="CF60" s="4"/>
      <c r="CG60" s="1"/>
      <c r="CH60" s="6"/>
      <c r="CI60" s="1"/>
      <c r="CJ60" s="4"/>
    </row>
    <row r="61" spans="1:88" ht="15" customHeight="1" x14ac:dyDescent="0.25">
      <c r="A61" s="26">
        <v>71</v>
      </c>
      <c r="B61" s="27" t="s">
        <v>882</v>
      </c>
      <c r="C61" s="27" t="s">
        <v>883</v>
      </c>
      <c r="D61" s="4" t="s">
        <v>330</v>
      </c>
      <c r="E61" s="4"/>
      <c r="F61" s="4"/>
      <c r="G61" s="9"/>
      <c r="H61" s="9"/>
      <c r="I61" s="24"/>
      <c r="J61" s="4"/>
      <c r="K61" s="1"/>
      <c r="L61" s="4"/>
      <c r="M61" s="1"/>
      <c r="N61" s="6"/>
      <c r="O61" s="1"/>
      <c r="P61" s="4"/>
      <c r="Q61" s="4"/>
      <c r="R61" s="4"/>
      <c r="S61" s="9"/>
      <c r="T61" s="4"/>
      <c r="U61" s="4"/>
      <c r="V61" s="4"/>
      <c r="W61" s="1"/>
      <c r="X61" s="4"/>
      <c r="Y61" s="1"/>
      <c r="Z61" s="6"/>
      <c r="AA61" s="1"/>
      <c r="AB61" s="4"/>
      <c r="AC61" s="4"/>
      <c r="AD61" s="4"/>
      <c r="AE61" s="9"/>
      <c r="AF61" s="4"/>
      <c r="AG61" s="4"/>
      <c r="AH61" s="4"/>
      <c r="AI61" s="1"/>
      <c r="AJ61" s="4"/>
      <c r="AK61" s="1"/>
      <c r="AL61" s="6"/>
      <c r="AM61" s="1"/>
      <c r="AN61" s="4"/>
      <c r="AO61" s="4"/>
      <c r="AP61" s="4"/>
      <c r="AQ61" s="9"/>
      <c r="AR61" s="4"/>
      <c r="AS61" s="4"/>
      <c r="AT61" s="4"/>
      <c r="AU61" s="1"/>
      <c r="AV61" s="4"/>
      <c r="AW61" s="1"/>
      <c r="AX61" s="6"/>
      <c r="AY61" s="1"/>
      <c r="AZ61" s="4"/>
      <c r="BA61" s="4"/>
      <c r="BB61" s="4"/>
      <c r="BC61" s="9"/>
      <c r="BD61" s="4"/>
      <c r="BE61" s="4"/>
      <c r="BF61" s="4"/>
      <c r="BG61" s="1"/>
      <c r="BH61" s="4"/>
      <c r="BI61" s="1"/>
      <c r="BJ61" s="6"/>
      <c r="BK61" s="1"/>
      <c r="BL61" s="4"/>
      <c r="BM61" s="4"/>
      <c r="BN61" s="4"/>
      <c r="BO61" s="9"/>
      <c r="BP61" s="4"/>
      <c r="BQ61" s="4"/>
      <c r="BR61" s="4"/>
      <c r="BS61" s="1"/>
      <c r="BT61" s="4"/>
      <c r="BU61" s="1"/>
      <c r="BV61" s="6"/>
      <c r="BW61" s="1"/>
      <c r="BX61" s="4"/>
      <c r="BY61" s="4"/>
      <c r="BZ61" s="4"/>
      <c r="CA61" s="9"/>
      <c r="CB61" s="4"/>
      <c r="CC61" s="4"/>
      <c r="CD61" s="4"/>
      <c r="CE61" s="1"/>
      <c r="CF61" s="4"/>
      <c r="CG61" s="1"/>
      <c r="CH61" s="6"/>
      <c r="CI61" s="1"/>
      <c r="CJ61" s="4"/>
    </row>
    <row r="62" spans="1:88" ht="15" customHeight="1" x14ac:dyDescent="0.25">
      <c r="A62" s="26">
        <v>72</v>
      </c>
      <c r="B62" s="27" t="s">
        <v>887</v>
      </c>
      <c r="C62" s="27" t="s">
        <v>888</v>
      </c>
      <c r="D62" s="4" t="s">
        <v>330</v>
      </c>
      <c r="E62" s="4"/>
      <c r="F62" s="4"/>
      <c r="G62" s="9"/>
      <c r="H62" s="9"/>
      <c r="I62" s="24"/>
      <c r="J62" s="4"/>
      <c r="K62" s="1"/>
      <c r="L62" s="4"/>
      <c r="M62" s="1"/>
      <c r="N62" s="6"/>
      <c r="O62" s="1"/>
      <c r="P62" s="4"/>
      <c r="Q62" s="4"/>
      <c r="R62" s="4"/>
      <c r="S62" s="9"/>
      <c r="T62" s="4"/>
      <c r="U62" s="4"/>
      <c r="V62" s="4"/>
      <c r="W62" s="1"/>
      <c r="X62" s="4"/>
      <c r="Y62" s="1"/>
      <c r="Z62" s="6"/>
      <c r="AA62" s="1"/>
      <c r="AB62" s="4"/>
      <c r="AC62" s="4"/>
      <c r="AD62" s="4"/>
      <c r="AE62" s="9"/>
      <c r="AF62" s="4"/>
      <c r="AG62" s="4"/>
      <c r="AH62" s="4"/>
      <c r="AI62" s="1"/>
      <c r="AJ62" s="4"/>
      <c r="AK62" s="1"/>
      <c r="AL62" s="6"/>
      <c r="AM62" s="1"/>
      <c r="AN62" s="4"/>
      <c r="AO62" s="4"/>
      <c r="AP62" s="4"/>
      <c r="AQ62" s="9"/>
      <c r="AR62" s="4"/>
      <c r="AS62" s="4"/>
      <c r="AT62" s="4"/>
      <c r="AU62" s="1"/>
      <c r="AV62" s="4"/>
      <c r="AW62" s="1"/>
      <c r="AX62" s="6"/>
      <c r="AY62" s="1"/>
      <c r="AZ62" s="4"/>
      <c r="BA62" s="4"/>
      <c r="BB62" s="4"/>
      <c r="BC62" s="9"/>
      <c r="BD62" s="4"/>
      <c r="BE62" s="4"/>
      <c r="BF62" s="4"/>
      <c r="BG62" s="1"/>
      <c r="BH62" s="4"/>
      <c r="BI62" s="1"/>
      <c r="BJ62" s="6"/>
      <c r="BK62" s="1"/>
      <c r="BL62" s="4"/>
      <c r="BM62" s="4"/>
      <c r="BN62" s="4"/>
      <c r="BO62" s="9"/>
      <c r="BP62" s="4"/>
      <c r="BQ62" s="4"/>
      <c r="BR62" s="4"/>
      <c r="BS62" s="1"/>
      <c r="BT62" s="4"/>
      <c r="BU62" s="1"/>
      <c r="BV62" s="6"/>
      <c r="BW62" s="1"/>
      <c r="BX62" s="4"/>
      <c r="BY62" s="4"/>
      <c r="BZ62" s="4"/>
      <c r="CA62" s="9"/>
      <c r="CB62" s="4"/>
      <c r="CC62" s="4"/>
      <c r="CD62" s="4"/>
      <c r="CE62" s="1"/>
      <c r="CF62" s="4"/>
      <c r="CG62" s="1"/>
      <c r="CH62" s="6"/>
      <c r="CI62" s="1"/>
      <c r="CJ62" s="4"/>
    </row>
    <row r="63" spans="1:88" ht="15" customHeight="1" x14ac:dyDescent="0.25">
      <c r="A63" s="26">
        <v>73</v>
      </c>
      <c r="B63" s="27" t="s">
        <v>668</v>
      </c>
      <c r="C63" s="27" t="s">
        <v>588</v>
      </c>
      <c r="D63" s="4" t="s">
        <v>383</v>
      </c>
      <c r="E63" s="4" t="s">
        <v>543</v>
      </c>
      <c r="F63" s="4" t="s">
        <v>543</v>
      </c>
      <c r="G63" s="9">
        <v>0</v>
      </c>
      <c r="H63" s="9" t="s">
        <v>383</v>
      </c>
      <c r="I63" s="24">
        <v>7713076301</v>
      </c>
      <c r="J63" s="4" t="s">
        <v>576</v>
      </c>
      <c r="K63" s="1">
        <v>42491</v>
      </c>
      <c r="L63" s="4"/>
      <c r="M63" s="1">
        <v>42491</v>
      </c>
      <c r="N63" s="6">
        <v>400</v>
      </c>
      <c r="O63" s="1"/>
      <c r="P63" s="4"/>
      <c r="Q63" s="4"/>
      <c r="R63" s="4"/>
      <c r="S63" s="9"/>
      <c r="T63" s="4"/>
      <c r="U63" s="24"/>
      <c r="V63" s="4"/>
      <c r="W63" s="1"/>
      <c r="X63" s="4"/>
      <c r="Y63" s="1"/>
      <c r="Z63" s="6"/>
      <c r="AA63" s="1"/>
      <c r="AB63" s="4"/>
      <c r="AC63" s="4"/>
      <c r="AD63" s="4"/>
      <c r="AE63" s="9"/>
      <c r="AF63" s="4"/>
      <c r="AG63" s="24"/>
      <c r="AH63" s="4"/>
      <c r="AI63" s="1"/>
      <c r="AJ63" s="4"/>
      <c r="AK63" s="1"/>
      <c r="AL63" s="6"/>
      <c r="AM63" s="1"/>
      <c r="AN63" s="4"/>
      <c r="AO63" s="4"/>
      <c r="AP63" s="4"/>
      <c r="AQ63" s="9"/>
      <c r="AR63" s="4"/>
      <c r="AS63" s="24"/>
      <c r="AT63" s="4"/>
      <c r="AU63" s="1"/>
      <c r="AV63" s="4"/>
      <c r="AW63" s="1"/>
      <c r="AX63" s="6"/>
      <c r="AY63" s="1"/>
      <c r="AZ63" s="4"/>
      <c r="BA63" s="4"/>
      <c r="BB63" s="4"/>
      <c r="BC63" s="9"/>
      <c r="BD63" s="4"/>
      <c r="BE63" s="24"/>
      <c r="BF63" s="4"/>
      <c r="BG63" s="1"/>
      <c r="BH63" s="4"/>
      <c r="BI63" s="1"/>
      <c r="BJ63" s="6"/>
      <c r="BK63" s="1"/>
      <c r="BL63" s="4"/>
      <c r="BM63" s="4"/>
      <c r="BN63" s="4"/>
      <c r="BO63" s="9"/>
      <c r="BP63" s="4"/>
      <c r="BQ63" s="24"/>
      <c r="BR63" s="4"/>
      <c r="BS63" s="1"/>
      <c r="BT63" s="4"/>
      <c r="BU63" s="1"/>
      <c r="BV63" s="6"/>
      <c r="BW63" s="1"/>
      <c r="BX63" s="4"/>
      <c r="BY63" s="4"/>
      <c r="BZ63" s="4"/>
      <c r="CA63" s="9"/>
      <c r="CB63" s="4"/>
      <c r="CC63" s="4"/>
      <c r="CD63" s="4"/>
      <c r="CE63" s="1"/>
      <c r="CF63" s="4"/>
      <c r="CG63" s="1"/>
      <c r="CH63" s="6"/>
      <c r="CI63" s="1"/>
      <c r="CJ63" s="4"/>
    </row>
    <row r="64" spans="1:88" ht="15" customHeight="1" x14ac:dyDescent="0.25">
      <c r="A64" s="26">
        <v>75</v>
      </c>
      <c r="B64" s="27" t="s">
        <v>892</v>
      </c>
      <c r="C64" s="27" t="s">
        <v>893</v>
      </c>
      <c r="D64" s="4" t="s">
        <v>383</v>
      </c>
      <c r="E64" s="4" t="s">
        <v>544</v>
      </c>
      <c r="F64" s="4" t="s">
        <v>544</v>
      </c>
      <c r="G64" s="9">
        <v>1</v>
      </c>
      <c r="H64" s="9" t="s">
        <v>383</v>
      </c>
      <c r="I64" s="24"/>
      <c r="J64" s="4" t="s">
        <v>1012</v>
      </c>
      <c r="K64" s="1">
        <v>41214</v>
      </c>
      <c r="L64" s="4" t="s">
        <v>1013</v>
      </c>
      <c r="M64" s="1">
        <v>41214</v>
      </c>
      <c r="N64" s="6">
        <v>450</v>
      </c>
      <c r="O64" s="1"/>
      <c r="P64" s="4"/>
      <c r="Q64" s="4"/>
      <c r="R64" s="4"/>
      <c r="S64" s="9"/>
      <c r="T64" s="4"/>
      <c r="U64" s="4"/>
      <c r="V64" s="4" t="s">
        <v>1014</v>
      </c>
      <c r="W64" s="1">
        <v>42370</v>
      </c>
      <c r="X64" s="4" t="s">
        <v>1015</v>
      </c>
      <c r="Y64" s="1">
        <v>42370</v>
      </c>
      <c r="Z64" s="6">
        <v>1125</v>
      </c>
      <c r="AA64" s="1"/>
      <c r="AB64" s="4"/>
      <c r="AC64" s="4"/>
      <c r="AD64" s="4"/>
      <c r="AE64" s="9"/>
      <c r="AF64" s="4"/>
      <c r="AG64" s="4"/>
      <c r="AH64" s="4"/>
      <c r="AI64" s="1"/>
      <c r="AJ64" s="4"/>
      <c r="AK64" s="1"/>
      <c r="AL64" s="6"/>
      <c r="AM64" s="1"/>
      <c r="AN64" s="4"/>
      <c r="AO64" s="4"/>
      <c r="AP64" s="4"/>
      <c r="AQ64" s="9"/>
      <c r="AR64" s="4"/>
      <c r="AS64" s="4"/>
      <c r="AT64" s="4"/>
      <c r="AU64" s="1"/>
      <c r="AV64" s="4"/>
      <c r="AW64" s="1"/>
      <c r="AX64" s="6"/>
      <c r="AY64" s="1"/>
      <c r="AZ64" s="4"/>
      <c r="BA64" s="4"/>
      <c r="BB64" s="4"/>
      <c r="BC64" s="9"/>
      <c r="BD64" s="4"/>
      <c r="BE64" s="4"/>
      <c r="BF64" s="4"/>
      <c r="BG64" s="1"/>
      <c r="BH64" s="4"/>
      <c r="BI64" s="1"/>
      <c r="BJ64" s="6"/>
      <c r="BK64" s="1"/>
      <c r="BL64" s="4"/>
      <c r="BM64" s="4"/>
      <c r="BN64" s="4"/>
      <c r="BO64" s="9"/>
      <c r="BP64" s="4"/>
      <c r="BQ64" s="4"/>
      <c r="BR64" s="4"/>
      <c r="BS64" s="1"/>
      <c r="BT64" s="4"/>
      <c r="BU64" s="1"/>
      <c r="BV64" s="6"/>
      <c r="BW64" s="1"/>
      <c r="BX64" s="4"/>
      <c r="BY64" s="4"/>
      <c r="BZ64" s="4"/>
      <c r="CA64" s="9"/>
      <c r="CB64" s="4"/>
      <c r="CC64" s="4"/>
      <c r="CD64" s="4"/>
      <c r="CE64" s="1"/>
      <c r="CF64" s="4"/>
      <c r="CG64" s="1"/>
      <c r="CH64" s="6"/>
      <c r="CI64" s="1"/>
      <c r="CJ64" s="4"/>
    </row>
    <row r="65" spans="1:88" ht="15" customHeight="1" x14ac:dyDescent="0.25">
      <c r="A65" s="26">
        <v>77</v>
      </c>
      <c r="B65" s="27" t="s">
        <v>669</v>
      </c>
      <c r="C65" s="27" t="s">
        <v>589</v>
      </c>
      <c r="D65" s="4" t="s">
        <v>383</v>
      </c>
      <c r="E65" s="4" t="s">
        <v>543</v>
      </c>
      <c r="F65" s="4" t="s">
        <v>543</v>
      </c>
      <c r="G65" s="9">
        <v>0</v>
      </c>
      <c r="H65" s="9" t="s">
        <v>383</v>
      </c>
      <c r="I65" s="24">
        <v>7740000076</v>
      </c>
      <c r="J65" s="4" t="s">
        <v>490</v>
      </c>
      <c r="K65" s="1">
        <v>39448</v>
      </c>
      <c r="L65" s="1"/>
      <c r="M65" s="1">
        <v>39448</v>
      </c>
      <c r="N65" s="6">
        <v>250</v>
      </c>
      <c r="O65" s="1"/>
      <c r="P65" s="4"/>
      <c r="Q65" s="4" t="s">
        <v>543</v>
      </c>
      <c r="R65" s="4" t="s">
        <v>543</v>
      </c>
      <c r="S65" s="9">
        <v>0</v>
      </c>
      <c r="T65" s="4" t="s">
        <v>383</v>
      </c>
      <c r="U65" s="24">
        <v>7713076301</v>
      </c>
      <c r="V65" s="4" t="s">
        <v>484</v>
      </c>
      <c r="W65" s="1">
        <v>42491</v>
      </c>
      <c r="X65" s="4" t="s">
        <v>492</v>
      </c>
      <c r="Y65" s="1">
        <v>42491</v>
      </c>
      <c r="Z65" s="6">
        <v>400</v>
      </c>
      <c r="AA65" s="1"/>
      <c r="AB65" s="4"/>
      <c r="AC65" s="4"/>
      <c r="AD65" s="4"/>
      <c r="AE65" s="9"/>
      <c r="AF65" s="4"/>
      <c r="AG65" s="24"/>
      <c r="AH65" s="4"/>
      <c r="AI65" s="1"/>
      <c r="AJ65" s="4"/>
      <c r="AK65" s="1"/>
      <c r="AL65" s="6"/>
      <c r="AM65" s="1"/>
      <c r="AN65" s="4"/>
      <c r="AO65" s="4"/>
      <c r="AP65" s="4"/>
      <c r="AQ65" s="9"/>
      <c r="AR65" s="4"/>
      <c r="AS65" s="24"/>
      <c r="AT65" s="4"/>
      <c r="AU65" s="1"/>
      <c r="AV65" s="4"/>
      <c r="AW65" s="1"/>
      <c r="AX65" s="6"/>
      <c r="AY65" s="1"/>
      <c r="AZ65" s="4"/>
      <c r="BA65" s="4"/>
      <c r="BB65" s="4"/>
      <c r="BC65" s="9"/>
      <c r="BD65" s="4"/>
      <c r="BE65" s="24"/>
      <c r="BF65" s="4"/>
      <c r="BG65" s="1"/>
      <c r="BH65" s="4"/>
      <c r="BI65" s="1"/>
      <c r="BJ65" s="6"/>
      <c r="BK65" s="1"/>
      <c r="BL65" s="4"/>
      <c r="BM65" s="4"/>
      <c r="BN65" s="4"/>
      <c r="BO65" s="9"/>
      <c r="BP65" s="4"/>
      <c r="BQ65" s="24"/>
      <c r="BR65" s="4"/>
      <c r="BS65" s="1"/>
      <c r="BT65" s="4"/>
      <c r="BU65" s="1"/>
      <c r="BV65" s="6"/>
      <c r="BW65" s="1"/>
      <c r="BX65" s="4"/>
      <c r="BY65" s="4"/>
      <c r="BZ65" s="4"/>
      <c r="CA65" s="9"/>
      <c r="CB65" s="4"/>
      <c r="CC65" s="4"/>
      <c r="CD65" s="4"/>
      <c r="CE65" s="1"/>
      <c r="CF65" s="4"/>
      <c r="CG65" s="1"/>
      <c r="CH65" s="6"/>
      <c r="CI65" s="1"/>
      <c r="CJ65" s="4"/>
    </row>
    <row r="66" spans="1:88" ht="15" customHeight="1" x14ac:dyDescent="0.25">
      <c r="A66" s="26">
        <v>78</v>
      </c>
      <c r="B66" s="27" t="s">
        <v>670</v>
      </c>
      <c r="C66" s="27" t="s">
        <v>590</v>
      </c>
      <c r="D66" s="4" t="s">
        <v>383</v>
      </c>
      <c r="E66" s="4" t="s">
        <v>544</v>
      </c>
      <c r="F66" s="4" t="s">
        <v>544</v>
      </c>
      <c r="G66" s="9">
        <v>3</v>
      </c>
      <c r="H66" s="9" t="s">
        <v>383</v>
      </c>
      <c r="I66" s="24">
        <v>5506222695</v>
      </c>
      <c r="J66" s="4" t="s">
        <v>457</v>
      </c>
      <c r="K66" s="1">
        <v>41190</v>
      </c>
      <c r="L66" s="4" t="s">
        <v>546</v>
      </c>
      <c r="M66" s="1">
        <v>41190</v>
      </c>
      <c r="N66" s="6">
        <v>1500</v>
      </c>
      <c r="O66" s="1"/>
      <c r="P66" s="4"/>
      <c r="Q66" s="4" t="s">
        <v>544</v>
      </c>
      <c r="R66" s="4" t="s">
        <v>544</v>
      </c>
      <c r="S66" s="9">
        <v>7</v>
      </c>
      <c r="T66" s="4" t="s">
        <v>383</v>
      </c>
      <c r="U66" s="24">
        <v>550408761624</v>
      </c>
      <c r="V66" s="4" t="s">
        <v>485</v>
      </c>
      <c r="W66" s="1">
        <v>41365</v>
      </c>
      <c r="X66" s="4" t="s">
        <v>548</v>
      </c>
      <c r="Y66" s="1">
        <v>41365</v>
      </c>
      <c r="Z66" s="6">
        <v>3500</v>
      </c>
      <c r="AA66" s="1"/>
      <c r="AB66" s="4"/>
      <c r="AC66" s="4" t="s">
        <v>544</v>
      </c>
      <c r="AD66" s="4" t="s">
        <v>544</v>
      </c>
      <c r="AE66" s="9">
        <v>0.61</v>
      </c>
      <c r="AF66" s="4" t="s">
        <v>383</v>
      </c>
      <c r="AG66" s="24"/>
      <c r="AH66" s="4" t="s">
        <v>486</v>
      </c>
      <c r="AI66" s="1">
        <v>41579</v>
      </c>
      <c r="AJ66" s="4" t="s">
        <v>549</v>
      </c>
      <c r="AK66" s="1">
        <v>41579</v>
      </c>
      <c r="AL66" s="6">
        <v>305</v>
      </c>
      <c r="AM66" s="1"/>
      <c r="AN66" s="4"/>
      <c r="AO66" s="4" t="s">
        <v>544</v>
      </c>
      <c r="AP66" s="4" t="s">
        <v>544</v>
      </c>
      <c r="AQ66" s="9">
        <v>3</v>
      </c>
      <c r="AR66" s="4" t="s">
        <v>383</v>
      </c>
      <c r="AS66" s="24">
        <v>550201336800</v>
      </c>
      <c r="AT66" s="4" t="s">
        <v>487</v>
      </c>
      <c r="AU66" s="1">
        <v>41699</v>
      </c>
      <c r="AV66" s="4" t="s">
        <v>550</v>
      </c>
      <c r="AW66" s="1">
        <v>41699</v>
      </c>
      <c r="AX66" s="6">
        <v>1500</v>
      </c>
      <c r="AY66" s="1"/>
      <c r="AZ66" s="4"/>
      <c r="BA66" s="4" t="s">
        <v>544</v>
      </c>
      <c r="BB66" s="4" t="s">
        <v>544</v>
      </c>
      <c r="BC66" s="9">
        <v>3</v>
      </c>
      <c r="BD66" s="4" t="s">
        <v>383</v>
      </c>
      <c r="BE66" s="24"/>
      <c r="BF66" s="4" t="s">
        <v>488</v>
      </c>
      <c r="BG66" s="1">
        <v>41974</v>
      </c>
      <c r="BH66" s="4" t="s">
        <v>547</v>
      </c>
      <c r="BI66" s="1">
        <v>41974</v>
      </c>
      <c r="BJ66" s="6">
        <v>1500</v>
      </c>
      <c r="BK66" s="1"/>
      <c r="BL66" s="4"/>
      <c r="BM66" s="4" t="s">
        <v>543</v>
      </c>
      <c r="BN66" s="4" t="s">
        <v>543</v>
      </c>
      <c r="BO66" s="9">
        <v>0</v>
      </c>
      <c r="BP66" s="4" t="s">
        <v>383</v>
      </c>
      <c r="BQ66" s="24">
        <v>7713076301</v>
      </c>
      <c r="BR66" s="4" t="s">
        <v>484</v>
      </c>
      <c r="BS66" s="1">
        <v>42491</v>
      </c>
      <c r="BT66" s="4" t="s">
        <v>492</v>
      </c>
      <c r="BU66" s="1">
        <v>42491</v>
      </c>
      <c r="BV66" s="6">
        <v>400</v>
      </c>
      <c r="BW66" s="1"/>
      <c r="BX66" s="4"/>
      <c r="BY66" s="4"/>
      <c r="BZ66" s="4"/>
      <c r="CA66" s="9"/>
      <c r="CB66" s="4"/>
      <c r="CC66" s="4"/>
      <c r="CD66" s="4"/>
      <c r="CE66" s="1"/>
      <c r="CF66" s="4"/>
      <c r="CG66" s="1"/>
      <c r="CH66" s="6"/>
      <c r="CI66" s="1"/>
      <c r="CJ66" s="4"/>
    </row>
    <row r="67" spans="1:88" ht="15" customHeight="1" x14ac:dyDescent="0.25">
      <c r="A67" s="26">
        <v>79</v>
      </c>
      <c r="B67" s="27" t="s">
        <v>671</v>
      </c>
      <c r="C67" s="27" t="s">
        <v>598</v>
      </c>
      <c r="D67" s="4" t="s">
        <v>330</v>
      </c>
      <c r="E67" s="4"/>
      <c r="F67" s="4"/>
      <c r="G67" s="9"/>
      <c r="H67" s="9"/>
      <c r="I67" s="24"/>
      <c r="J67" s="4"/>
      <c r="K67" s="1"/>
      <c r="L67" s="4"/>
      <c r="M67" s="1"/>
      <c r="N67" s="6"/>
      <c r="O67" s="1"/>
      <c r="P67" s="4"/>
      <c r="Q67" s="4"/>
      <c r="R67" s="4"/>
      <c r="S67" s="9"/>
      <c r="T67" s="4"/>
      <c r="U67" s="24"/>
      <c r="V67" s="4"/>
      <c r="W67" s="1"/>
      <c r="X67" s="4"/>
      <c r="Y67" s="1"/>
      <c r="Z67" s="6"/>
      <c r="AA67" s="1"/>
      <c r="AB67" s="4"/>
      <c r="AC67" s="4"/>
      <c r="AD67" s="4"/>
      <c r="AE67" s="9"/>
      <c r="AF67" s="4"/>
      <c r="AG67" s="24"/>
      <c r="AH67" s="4"/>
      <c r="AI67" s="1"/>
      <c r="AJ67" s="4"/>
      <c r="AK67" s="1"/>
      <c r="AL67" s="6"/>
      <c r="AM67" s="1"/>
      <c r="AN67" s="4"/>
      <c r="AO67" s="4"/>
      <c r="AP67" s="4"/>
      <c r="AQ67" s="9"/>
      <c r="AR67" s="4"/>
      <c r="AS67" s="24"/>
      <c r="AT67" s="4"/>
      <c r="AU67" s="1"/>
      <c r="AV67" s="4"/>
      <c r="AW67" s="1"/>
      <c r="AX67" s="6"/>
      <c r="AY67" s="1"/>
      <c r="AZ67" s="4"/>
      <c r="BA67" s="4"/>
      <c r="BB67" s="4"/>
      <c r="BC67" s="9"/>
      <c r="BD67" s="4"/>
      <c r="BE67" s="24"/>
      <c r="BF67" s="4"/>
      <c r="BG67" s="1"/>
      <c r="BH67" s="4"/>
      <c r="BI67" s="1"/>
      <c r="BJ67" s="6"/>
      <c r="BK67" s="1"/>
      <c r="BL67" s="4"/>
      <c r="BM67" s="4"/>
      <c r="BN67" s="4"/>
      <c r="BO67" s="9"/>
      <c r="BP67" s="4"/>
      <c r="BQ67" s="24"/>
      <c r="BR67" s="4"/>
      <c r="BS67" s="1"/>
      <c r="BT67" s="4"/>
      <c r="BU67" s="1"/>
      <c r="BV67" s="6"/>
      <c r="BW67" s="1"/>
      <c r="BX67" s="4"/>
      <c r="BY67" s="4"/>
      <c r="BZ67" s="4"/>
      <c r="CA67" s="9"/>
      <c r="CB67" s="4"/>
      <c r="CC67" s="4"/>
      <c r="CD67" s="4"/>
      <c r="CE67" s="1"/>
      <c r="CF67" s="4"/>
      <c r="CG67" s="1"/>
      <c r="CH67" s="6"/>
      <c r="CI67" s="1"/>
      <c r="CJ67" s="4"/>
    </row>
    <row r="68" spans="1:88" ht="15" customHeight="1" x14ac:dyDescent="0.25">
      <c r="A68" s="26">
        <v>80</v>
      </c>
      <c r="B68" s="27" t="s">
        <v>672</v>
      </c>
      <c r="C68" s="27" t="s">
        <v>599</v>
      </c>
      <c r="D68" s="4" t="s">
        <v>330</v>
      </c>
      <c r="E68" s="4"/>
      <c r="F68" s="4"/>
      <c r="G68" s="9"/>
      <c r="H68" s="9"/>
      <c r="I68" s="24"/>
      <c r="J68" s="4"/>
      <c r="K68" s="1"/>
      <c r="L68" s="4"/>
      <c r="M68" s="1"/>
      <c r="N68" s="6"/>
      <c r="O68" s="1"/>
      <c r="P68" s="4"/>
      <c r="Q68" s="4"/>
      <c r="R68" s="4"/>
      <c r="S68" s="9"/>
      <c r="T68" s="4"/>
      <c r="U68" s="24"/>
      <c r="V68" s="4"/>
      <c r="W68" s="1"/>
      <c r="X68" s="4"/>
      <c r="Y68" s="1"/>
      <c r="Z68" s="6"/>
      <c r="AA68" s="1"/>
      <c r="AB68" s="4"/>
      <c r="AC68" s="4"/>
      <c r="AD68" s="4"/>
      <c r="AE68" s="9"/>
      <c r="AF68" s="4"/>
      <c r="AG68" s="24"/>
      <c r="AH68" s="4"/>
      <c r="AI68" s="1"/>
      <c r="AJ68" s="4"/>
      <c r="AK68" s="1"/>
      <c r="AL68" s="6"/>
      <c r="AM68" s="1"/>
      <c r="AN68" s="4"/>
      <c r="AO68" s="4"/>
      <c r="AP68" s="4"/>
      <c r="AQ68" s="9"/>
      <c r="AR68" s="4"/>
      <c r="AS68" s="24"/>
      <c r="AT68" s="4"/>
      <c r="AU68" s="1"/>
      <c r="AV68" s="4"/>
      <c r="AW68" s="1"/>
      <c r="AX68" s="6"/>
      <c r="AY68" s="1"/>
      <c r="AZ68" s="4"/>
      <c r="BA68" s="4"/>
      <c r="BB68" s="4"/>
      <c r="BC68" s="9"/>
      <c r="BD68" s="4"/>
      <c r="BE68" s="24"/>
      <c r="BF68" s="4"/>
      <c r="BG68" s="1"/>
      <c r="BH68" s="4"/>
      <c r="BI68" s="1"/>
      <c r="BJ68" s="6"/>
      <c r="BK68" s="1"/>
      <c r="BL68" s="4"/>
      <c r="BM68" s="4"/>
      <c r="BN68" s="4"/>
      <c r="BO68" s="9"/>
      <c r="BP68" s="4"/>
      <c r="BQ68" s="24"/>
      <c r="BR68" s="4"/>
      <c r="BS68" s="1"/>
      <c r="BT68" s="4"/>
      <c r="BU68" s="1"/>
      <c r="BV68" s="6"/>
      <c r="BW68" s="1"/>
      <c r="BX68" s="4"/>
      <c r="BY68" s="4"/>
      <c r="BZ68" s="4"/>
      <c r="CA68" s="9"/>
      <c r="CB68" s="4"/>
      <c r="CC68" s="4"/>
      <c r="CD68" s="4"/>
      <c r="CE68" s="1"/>
      <c r="CF68" s="4"/>
      <c r="CG68" s="1"/>
      <c r="CH68" s="6"/>
      <c r="CI68" s="1"/>
      <c r="CJ68" s="4"/>
    </row>
    <row r="69" spans="1:88" ht="15" customHeight="1" x14ac:dyDescent="0.25">
      <c r="A69" s="26">
        <v>81</v>
      </c>
      <c r="B69" s="27" t="s">
        <v>673</v>
      </c>
      <c r="C69" s="27" t="s">
        <v>600</v>
      </c>
      <c r="D69" s="4" t="s">
        <v>330</v>
      </c>
      <c r="E69" s="4"/>
      <c r="F69" s="4"/>
      <c r="G69" s="9"/>
      <c r="H69" s="9"/>
      <c r="I69" s="24"/>
      <c r="J69" s="4"/>
      <c r="K69" s="1"/>
      <c r="L69" s="4"/>
      <c r="M69" s="1"/>
      <c r="N69" s="6"/>
      <c r="O69" s="1"/>
      <c r="P69" s="4"/>
      <c r="Q69" s="4"/>
      <c r="R69" s="4"/>
      <c r="S69" s="9"/>
      <c r="T69" s="4"/>
      <c r="U69" s="24"/>
      <c r="V69" s="4"/>
      <c r="W69" s="1"/>
      <c r="X69" s="4"/>
      <c r="Y69" s="1"/>
      <c r="Z69" s="6"/>
      <c r="AA69" s="1"/>
      <c r="AB69" s="4"/>
      <c r="AC69" s="4"/>
      <c r="AD69" s="4"/>
      <c r="AE69" s="9"/>
      <c r="AF69" s="4"/>
      <c r="AG69" s="24"/>
      <c r="AH69" s="4"/>
      <c r="AI69" s="1"/>
      <c r="AJ69" s="4"/>
      <c r="AK69" s="1"/>
      <c r="AL69" s="6"/>
      <c r="AM69" s="1"/>
      <c r="AN69" s="4"/>
      <c r="AO69" s="4"/>
      <c r="AP69" s="4"/>
      <c r="AQ69" s="9"/>
      <c r="AR69" s="4"/>
      <c r="AS69" s="24"/>
      <c r="AT69" s="4"/>
      <c r="AU69" s="1"/>
      <c r="AV69" s="4"/>
      <c r="AW69" s="1"/>
      <c r="AX69" s="6"/>
      <c r="AY69" s="1"/>
      <c r="AZ69" s="4"/>
      <c r="BA69" s="4"/>
      <c r="BB69" s="4"/>
      <c r="BC69" s="9"/>
      <c r="BD69" s="4"/>
      <c r="BE69" s="24"/>
      <c r="BF69" s="4"/>
      <c r="BG69" s="1"/>
      <c r="BH69" s="4"/>
      <c r="BI69" s="1"/>
      <c r="BJ69" s="6"/>
      <c r="BK69" s="1"/>
      <c r="BL69" s="4"/>
      <c r="BM69" s="4"/>
      <c r="BN69" s="4"/>
      <c r="BO69" s="9"/>
      <c r="BP69" s="4"/>
      <c r="BQ69" s="24"/>
      <c r="BR69" s="4"/>
      <c r="BS69" s="1"/>
      <c r="BT69" s="4"/>
      <c r="BU69" s="1"/>
      <c r="BV69" s="6"/>
      <c r="BW69" s="1"/>
      <c r="BX69" s="4"/>
      <c r="BY69" s="4"/>
      <c r="BZ69" s="4"/>
      <c r="CA69" s="9"/>
      <c r="CB69" s="4"/>
      <c r="CC69" s="4"/>
      <c r="CD69" s="4"/>
      <c r="CE69" s="1"/>
      <c r="CF69" s="4"/>
      <c r="CG69" s="1"/>
      <c r="CH69" s="6"/>
      <c r="CI69" s="1"/>
      <c r="CJ69" s="4"/>
    </row>
    <row r="70" spans="1:88" ht="15" customHeight="1" x14ac:dyDescent="0.25">
      <c r="A70" s="26">
        <v>82</v>
      </c>
      <c r="B70" s="27" t="s">
        <v>400</v>
      </c>
      <c r="C70" s="27" t="s">
        <v>609</v>
      </c>
      <c r="D70" s="4" t="s">
        <v>383</v>
      </c>
      <c r="E70" s="4" t="s">
        <v>543</v>
      </c>
      <c r="F70" s="4" t="s">
        <v>543</v>
      </c>
      <c r="G70" s="9">
        <v>0</v>
      </c>
      <c r="H70" s="9" t="s">
        <v>383</v>
      </c>
      <c r="I70" s="24">
        <v>7740000076</v>
      </c>
      <c r="J70" s="4" t="s">
        <v>490</v>
      </c>
      <c r="K70" s="1">
        <v>39448</v>
      </c>
      <c r="L70" s="4"/>
      <c r="M70" s="1">
        <v>39448</v>
      </c>
      <c r="N70" s="6">
        <v>250</v>
      </c>
      <c r="O70" s="1"/>
      <c r="P70" s="4"/>
      <c r="Q70" s="4" t="s">
        <v>545</v>
      </c>
      <c r="R70" s="4" t="s">
        <v>545</v>
      </c>
      <c r="S70" s="9">
        <v>0.51</v>
      </c>
      <c r="T70" s="4" t="s">
        <v>383</v>
      </c>
      <c r="U70" s="24">
        <v>5503254554</v>
      </c>
      <c r="V70" s="4" t="s">
        <v>489</v>
      </c>
      <c r="W70" s="1">
        <v>42370</v>
      </c>
      <c r="X70" s="4"/>
      <c r="Y70" s="1">
        <v>42370</v>
      </c>
      <c r="Z70" s="6">
        <v>800</v>
      </c>
      <c r="AA70" s="1"/>
      <c r="AB70" s="4"/>
      <c r="AC70" s="4"/>
      <c r="AD70" s="4"/>
      <c r="AE70" s="9"/>
      <c r="AF70" s="4"/>
      <c r="AG70" s="24"/>
      <c r="AH70" s="4"/>
      <c r="AI70" s="1"/>
      <c r="AJ70" s="4"/>
      <c r="AK70" s="1"/>
      <c r="AL70" s="6"/>
      <c r="AM70" s="1"/>
      <c r="AN70" s="4"/>
      <c r="AO70" s="4"/>
      <c r="AP70" s="4"/>
      <c r="AQ70" s="9"/>
      <c r="AR70" s="4"/>
      <c r="AS70" s="24"/>
      <c r="AT70" s="4"/>
      <c r="AU70" s="1"/>
      <c r="AV70" s="4"/>
      <c r="AW70" s="1"/>
      <c r="AX70" s="6"/>
      <c r="AY70" s="1"/>
      <c r="AZ70" s="4"/>
      <c r="BA70" s="4"/>
      <c r="BB70" s="4"/>
      <c r="BC70" s="9"/>
      <c r="BD70" s="4"/>
      <c r="BE70" s="24"/>
      <c r="BF70" s="4"/>
      <c r="BG70" s="1"/>
      <c r="BH70" s="4"/>
      <c r="BI70" s="1"/>
      <c r="BJ70" s="6"/>
      <c r="BK70" s="1"/>
      <c r="BL70" s="4"/>
      <c r="BM70" s="4"/>
      <c r="BN70" s="4"/>
      <c r="BO70" s="9"/>
      <c r="BP70" s="4"/>
      <c r="BQ70" s="24"/>
      <c r="BR70" s="4"/>
      <c r="BS70" s="1"/>
      <c r="BT70" s="4"/>
      <c r="BU70" s="1"/>
      <c r="BV70" s="6"/>
      <c r="BW70" s="1"/>
      <c r="BX70" s="4"/>
      <c r="BY70" s="4"/>
      <c r="BZ70" s="4"/>
      <c r="CA70" s="9"/>
      <c r="CB70" s="4"/>
      <c r="CC70" s="4"/>
      <c r="CD70" s="4"/>
      <c r="CE70" s="1"/>
      <c r="CF70" s="4"/>
      <c r="CG70" s="1"/>
      <c r="CH70" s="6"/>
      <c r="CI70" s="1"/>
      <c r="CJ70" s="4"/>
    </row>
    <row r="71" spans="1:88" ht="15" customHeight="1" x14ac:dyDescent="0.25">
      <c r="A71" s="26">
        <v>83</v>
      </c>
      <c r="B71" s="27" t="s">
        <v>559</v>
      </c>
      <c r="C71" s="27" t="s">
        <v>610</v>
      </c>
      <c r="D71" s="4" t="s">
        <v>383</v>
      </c>
      <c r="E71" s="4" t="s">
        <v>543</v>
      </c>
      <c r="F71" s="4" t="s">
        <v>543</v>
      </c>
      <c r="G71" s="9">
        <v>0</v>
      </c>
      <c r="H71" s="9" t="s">
        <v>383</v>
      </c>
      <c r="I71" s="24">
        <v>7740000076</v>
      </c>
      <c r="J71" s="4" t="s">
        <v>490</v>
      </c>
      <c r="K71" s="1">
        <v>39448</v>
      </c>
      <c r="L71" s="4">
        <v>1</v>
      </c>
      <c r="M71" s="1">
        <v>39448</v>
      </c>
      <c r="N71" s="6">
        <v>250</v>
      </c>
      <c r="O71" s="1"/>
      <c r="P71" s="4"/>
      <c r="Q71" s="4" t="s">
        <v>545</v>
      </c>
      <c r="R71" s="4" t="s">
        <v>545</v>
      </c>
      <c r="S71" s="9">
        <v>0.51</v>
      </c>
      <c r="T71" s="4" t="s">
        <v>383</v>
      </c>
      <c r="U71" s="24">
        <v>5503254554</v>
      </c>
      <c r="V71" s="4" t="s">
        <v>578</v>
      </c>
      <c r="W71" s="1">
        <v>42401</v>
      </c>
      <c r="X71" s="4">
        <v>141</v>
      </c>
      <c r="Y71" s="1">
        <v>42401</v>
      </c>
      <c r="Z71" s="6">
        <v>1600</v>
      </c>
      <c r="AA71" s="1"/>
      <c r="AB71" s="4"/>
      <c r="AC71" s="4"/>
      <c r="AD71" s="4"/>
      <c r="AE71" s="9"/>
      <c r="AF71" s="4"/>
      <c r="AG71" s="24"/>
      <c r="AH71" s="4"/>
      <c r="AI71" s="1"/>
      <c r="AJ71" s="4"/>
      <c r="AK71" s="1"/>
      <c r="AL71" s="6"/>
      <c r="AM71" s="1"/>
      <c r="AN71" s="4"/>
      <c r="AO71" s="4"/>
      <c r="AP71" s="4"/>
      <c r="AQ71" s="9"/>
      <c r="AR71" s="4"/>
      <c r="AS71" s="24"/>
      <c r="AT71" s="4"/>
      <c r="AU71" s="1"/>
      <c r="AV71" s="4"/>
      <c r="AW71" s="1"/>
      <c r="AX71" s="6"/>
      <c r="AY71" s="1"/>
      <c r="AZ71" s="4"/>
      <c r="BA71" s="4"/>
      <c r="BB71" s="4"/>
      <c r="BC71" s="9"/>
      <c r="BD71" s="4"/>
      <c r="BE71" s="24"/>
      <c r="BF71" s="4"/>
      <c r="BG71" s="1"/>
      <c r="BH71" s="4"/>
      <c r="BI71" s="1"/>
      <c r="BJ71" s="6"/>
      <c r="BK71" s="1"/>
      <c r="BL71" s="4"/>
      <c r="BM71" s="4"/>
      <c r="BN71" s="4"/>
      <c r="BO71" s="9"/>
      <c r="BP71" s="4"/>
      <c r="BQ71" s="24"/>
      <c r="BR71" s="4"/>
      <c r="BS71" s="1"/>
      <c r="BT71" s="4"/>
      <c r="BU71" s="1"/>
      <c r="BV71" s="6"/>
      <c r="BW71" s="1"/>
      <c r="BX71" s="4"/>
      <c r="BY71" s="4"/>
      <c r="BZ71" s="4"/>
      <c r="CA71" s="9"/>
      <c r="CB71" s="4"/>
      <c r="CC71" s="4"/>
      <c r="CD71" s="4"/>
      <c r="CE71" s="1"/>
      <c r="CF71" s="4"/>
      <c r="CG71" s="1"/>
      <c r="CH71" s="6"/>
      <c r="CI71" s="1"/>
      <c r="CJ71" s="4"/>
    </row>
    <row r="72" spans="1:88" ht="15" customHeight="1" x14ac:dyDescent="0.25">
      <c r="A72" s="26">
        <v>84</v>
      </c>
      <c r="B72" s="27" t="s">
        <v>401</v>
      </c>
      <c r="C72" s="27" t="s">
        <v>611</v>
      </c>
      <c r="D72" s="4" t="s">
        <v>383</v>
      </c>
      <c r="E72" s="4" t="s">
        <v>543</v>
      </c>
      <c r="F72" s="4" t="s">
        <v>543</v>
      </c>
      <c r="G72" s="9">
        <v>0</v>
      </c>
      <c r="H72" s="9" t="s">
        <v>383</v>
      </c>
      <c r="I72" s="24">
        <v>7740000076</v>
      </c>
      <c r="J72" s="4" t="s">
        <v>490</v>
      </c>
      <c r="K72" s="1">
        <v>39448</v>
      </c>
      <c r="L72" s="4"/>
      <c r="M72" s="1">
        <v>39448</v>
      </c>
      <c r="N72" s="6">
        <v>250</v>
      </c>
      <c r="O72" s="1"/>
      <c r="P72" s="4"/>
      <c r="Q72" s="4" t="s">
        <v>543</v>
      </c>
      <c r="R72" s="4" t="s">
        <v>543</v>
      </c>
      <c r="S72" s="9">
        <v>0</v>
      </c>
      <c r="T72" s="4" t="s">
        <v>383</v>
      </c>
      <c r="U72" s="24">
        <v>7713076301</v>
      </c>
      <c r="V72" s="4" t="s">
        <v>484</v>
      </c>
      <c r="W72" s="1">
        <v>42491</v>
      </c>
      <c r="X72" s="1"/>
      <c r="Y72" s="1">
        <v>42491</v>
      </c>
      <c r="Z72" s="6">
        <v>400</v>
      </c>
      <c r="AA72" s="1"/>
      <c r="AB72" s="4"/>
      <c r="AC72" s="4"/>
      <c r="AD72" s="4"/>
      <c r="AE72" s="9"/>
      <c r="AF72" s="4"/>
      <c r="AG72" s="24"/>
      <c r="AH72" s="4"/>
      <c r="AI72" s="1"/>
      <c r="AJ72" s="4"/>
      <c r="AK72" s="1"/>
      <c r="AL72" s="6"/>
      <c r="AM72" s="1"/>
      <c r="AN72" s="4"/>
      <c r="AO72" s="4"/>
      <c r="AP72" s="4"/>
      <c r="AQ72" s="9"/>
      <c r="AR72" s="4"/>
      <c r="AS72" s="24"/>
      <c r="AT72" s="4"/>
      <c r="AU72" s="1"/>
      <c r="AV72" s="4"/>
      <c r="AW72" s="1"/>
      <c r="AX72" s="6"/>
      <c r="AY72" s="1"/>
      <c r="AZ72" s="4"/>
      <c r="BA72" s="4"/>
      <c r="BB72" s="4"/>
      <c r="BC72" s="9"/>
      <c r="BD72" s="4"/>
      <c r="BE72" s="24"/>
      <c r="BF72" s="4"/>
      <c r="BG72" s="1"/>
      <c r="BH72" s="4"/>
      <c r="BI72" s="1"/>
      <c r="BJ72" s="6"/>
      <c r="BK72" s="1"/>
      <c r="BL72" s="4"/>
      <c r="BM72" s="4"/>
      <c r="BN72" s="4"/>
      <c r="BO72" s="9"/>
      <c r="BP72" s="4"/>
      <c r="BQ72" s="24"/>
      <c r="BR72" s="4"/>
      <c r="BS72" s="1"/>
      <c r="BT72" s="4"/>
      <c r="BU72" s="1"/>
      <c r="BV72" s="6"/>
      <c r="BW72" s="1"/>
      <c r="BX72" s="4"/>
      <c r="BY72" s="4"/>
      <c r="BZ72" s="4"/>
      <c r="CA72" s="9"/>
      <c r="CB72" s="4"/>
      <c r="CC72" s="4"/>
      <c r="CD72" s="4"/>
      <c r="CE72" s="1"/>
      <c r="CF72" s="4"/>
      <c r="CG72" s="1"/>
      <c r="CH72" s="6"/>
      <c r="CI72" s="1"/>
      <c r="CJ72" s="4"/>
    </row>
    <row r="73" spans="1:88" ht="15" customHeight="1" x14ac:dyDescent="0.25">
      <c r="A73" s="26">
        <v>85</v>
      </c>
      <c r="B73" s="27" t="s">
        <v>402</v>
      </c>
      <c r="C73" s="27" t="s">
        <v>612</v>
      </c>
      <c r="D73" s="4" t="s">
        <v>383</v>
      </c>
      <c r="E73" s="4" t="s">
        <v>543</v>
      </c>
      <c r="F73" s="4" t="s">
        <v>543</v>
      </c>
      <c r="G73" s="9">
        <v>0</v>
      </c>
      <c r="H73" s="9" t="s">
        <v>383</v>
      </c>
      <c r="I73" s="24">
        <v>7713076301</v>
      </c>
      <c r="J73" s="4" t="s">
        <v>484</v>
      </c>
      <c r="K73" s="1">
        <v>42491</v>
      </c>
      <c r="L73" s="4" t="s">
        <v>492</v>
      </c>
      <c r="M73" s="1">
        <v>42491</v>
      </c>
      <c r="N73" s="6">
        <v>400</v>
      </c>
      <c r="O73" s="1"/>
      <c r="P73" s="4"/>
      <c r="Q73" s="4"/>
      <c r="R73" s="4"/>
      <c r="S73" s="9"/>
      <c r="T73" s="4"/>
      <c r="U73" s="24"/>
      <c r="V73" s="4"/>
      <c r="W73" s="1"/>
      <c r="X73" s="4"/>
      <c r="Y73" s="1"/>
      <c r="Z73" s="6"/>
      <c r="AA73" s="1"/>
      <c r="AB73" s="4"/>
      <c r="AC73" s="4"/>
      <c r="AD73" s="4"/>
      <c r="AE73" s="9"/>
      <c r="AF73" s="4"/>
      <c r="AG73" s="24"/>
      <c r="AH73" s="4"/>
      <c r="AI73" s="1"/>
      <c r="AJ73" s="4"/>
      <c r="AK73" s="1"/>
      <c r="AL73" s="6"/>
      <c r="AM73" s="1"/>
      <c r="AN73" s="4"/>
      <c r="AO73" s="4"/>
      <c r="AP73" s="4"/>
      <c r="AQ73" s="9"/>
      <c r="AR73" s="4"/>
      <c r="AS73" s="24"/>
      <c r="AT73" s="4"/>
      <c r="AU73" s="1"/>
      <c r="AV73" s="4"/>
      <c r="AW73" s="1"/>
      <c r="AX73" s="6"/>
      <c r="AY73" s="1"/>
      <c r="AZ73" s="4"/>
      <c r="BA73" s="4"/>
      <c r="BB73" s="4"/>
      <c r="BC73" s="9"/>
      <c r="BD73" s="4"/>
      <c r="BE73" s="24"/>
      <c r="BF73" s="4"/>
      <c r="BG73" s="1"/>
      <c r="BH73" s="4"/>
      <c r="BI73" s="1"/>
      <c r="BJ73" s="6"/>
      <c r="BK73" s="1"/>
      <c r="BL73" s="4"/>
      <c r="BM73" s="4"/>
      <c r="BN73" s="4"/>
      <c r="BO73" s="9"/>
      <c r="BP73" s="4"/>
      <c r="BQ73" s="24"/>
      <c r="BR73" s="4"/>
      <c r="BS73" s="1"/>
      <c r="BT73" s="4"/>
      <c r="BU73" s="1"/>
      <c r="BV73" s="6"/>
      <c r="BW73" s="1"/>
      <c r="BX73" s="4"/>
      <c r="BY73" s="4"/>
      <c r="BZ73" s="4"/>
      <c r="CA73" s="9"/>
      <c r="CB73" s="4"/>
      <c r="CC73" s="4"/>
      <c r="CD73" s="4"/>
      <c r="CE73" s="1"/>
      <c r="CF73" s="4"/>
      <c r="CG73" s="1"/>
      <c r="CH73" s="6"/>
      <c r="CI73" s="1"/>
      <c r="CJ73" s="4"/>
    </row>
    <row r="74" spans="1:88" ht="15" customHeight="1" x14ac:dyDescent="0.25">
      <c r="A74" s="26">
        <v>86</v>
      </c>
      <c r="B74" s="27" t="s">
        <v>403</v>
      </c>
      <c r="C74" s="27" t="s">
        <v>613</v>
      </c>
      <c r="D74" s="4" t="s">
        <v>383</v>
      </c>
      <c r="E74" s="4" t="s">
        <v>544</v>
      </c>
      <c r="F74" s="4" t="s">
        <v>544</v>
      </c>
      <c r="G74" s="9">
        <v>4.2</v>
      </c>
      <c r="H74" s="9" t="s">
        <v>383</v>
      </c>
      <c r="I74" s="24">
        <v>5504102900</v>
      </c>
      <c r="J74" s="4" t="s">
        <v>460</v>
      </c>
      <c r="K74" s="1">
        <v>40360</v>
      </c>
      <c r="L74" s="4" t="s">
        <v>461</v>
      </c>
      <c r="M74" s="1">
        <v>40360</v>
      </c>
      <c r="N74" s="6">
        <v>2100</v>
      </c>
      <c r="O74" s="1"/>
      <c r="P74" s="4"/>
      <c r="Q74" s="4"/>
      <c r="R74" s="4"/>
      <c r="S74" s="9"/>
      <c r="T74" s="4"/>
      <c r="U74" s="24"/>
      <c r="V74" s="4"/>
      <c r="W74" s="1"/>
      <c r="X74" s="4"/>
      <c r="Y74" s="1"/>
      <c r="Z74" s="6"/>
      <c r="AA74" s="1"/>
      <c r="AB74" s="4"/>
      <c r="AC74" s="4"/>
      <c r="AD74" s="4"/>
      <c r="AE74" s="9"/>
      <c r="AF74" s="4"/>
      <c r="AG74" s="24"/>
      <c r="AH74" s="4"/>
      <c r="AI74" s="1"/>
      <c r="AJ74" s="4"/>
      <c r="AK74" s="1"/>
      <c r="AL74" s="6"/>
      <c r="AM74" s="1"/>
      <c r="AN74" s="4"/>
      <c r="AO74" s="4"/>
      <c r="AP74" s="4"/>
      <c r="AQ74" s="9"/>
      <c r="AR74" s="4"/>
      <c r="AS74" s="24"/>
      <c r="AT74" s="4"/>
      <c r="AU74" s="1"/>
      <c r="AV74" s="4"/>
      <c r="AW74" s="1"/>
      <c r="AX74" s="6"/>
      <c r="AY74" s="1"/>
      <c r="AZ74" s="4"/>
      <c r="BA74" s="4"/>
      <c r="BB74" s="4"/>
      <c r="BC74" s="9"/>
      <c r="BD74" s="4"/>
      <c r="BE74" s="24"/>
      <c r="BF74" s="4"/>
      <c r="BG74" s="1"/>
      <c r="BH74" s="4"/>
      <c r="BI74" s="1"/>
      <c r="BJ74" s="6"/>
      <c r="BK74" s="1"/>
      <c r="BL74" s="4"/>
      <c r="BM74" s="4"/>
      <c r="BN74" s="4"/>
      <c r="BO74" s="9"/>
      <c r="BP74" s="4"/>
      <c r="BQ74" s="24"/>
      <c r="BR74" s="4"/>
      <c r="BS74" s="1"/>
      <c r="BT74" s="4"/>
      <c r="BU74" s="1"/>
      <c r="BV74" s="6"/>
      <c r="BW74" s="1"/>
      <c r="BX74" s="4"/>
      <c r="BY74" s="4"/>
      <c r="BZ74" s="4"/>
      <c r="CA74" s="9"/>
      <c r="CB74" s="4"/>
      <c r="CC74" s="4"/>
      <c r="CD74" s="4"/>
      <c r="CE74" s="1"/>
      <c r="CF74" s="4"/>
      <c r="CG74" s="1"/>
      <c r="CH74" s="6"/>
      <c r="CI74" s="1"/>
      <c r="CJ74" s="4"/>
    </row>
    <row r="75" spans="1:88" ht="15" customHeight="1" x14ac:dyDescent="0.25">
      <c r="A75" s="26">
        <v>87</v>
      </c>
      <c r="B75" s="27" t="s">
        <v>404</v>
      </c>
      <c r="C75" s="27" t="s">
        <v>614</v>
      </c>
      <c r="D75" s="4" t="s">
        <v>383</v>
      </c>
      <c r="E75" s="4" t="s">
        <v>543</v>
      </c>
      <c r="F75" s="4" t="s">
        <v>543</v>
      </c>
      <c r="G75" s="9">
        <v>0</v>
      </c>
      <c r="H75" s="9" t="s">
        <v>383</v>
      </c>
      <c r="I75" s="24">
        <v>7740000076</v>
      </c>
      <c r="J75" s="4" t="s">
        <v>490</v>
      </c>
      <c r="K75" s="1">
        <v>39448</v>
      </c>
      <c r="L75" s="4"/>
      <c r="M75" s="1">
        <v>39448</v>
      </c>
      <c r="N75" s="6">
        <v>250</v>
      </c>
      <c r="O75" s="1"/>
      <c r="P75" s="4"/>
      <c r="Q75" s="4"/>
      <c r="R75" s="4"/>
      <c r="S75" s="9"/>
      <c r="T75" s="4"/>
      <c r="U75" s="24"/>
      <c r="V75" s="4"/>
      <c r="W75" s="1"/>
      <c r="X75" s="4"/>
      <c r="Y75" s="1"/>
      <c r="Z75" s="6"/>
      <c r="AA75" s="1"/>
      <c r="AB75" s="4"/>
      <c r="AC75" s="4"/>
      <c r="AD75" s="4"/>
      <c r="AE75" s="9"/>
      <c r="AF75" s="4"/>
      <c r="AG75" s="24"/>
      <c r="AH75" s="4"/>
      <c r="AI75" s="1"/>
      <c r="AJ75" s="4"/>
      <c r="AK75" s="1"/>
      <c r="AL75" s="6"/>
      <c r="AM75" s="1"/>
      <c r="AN75" s="4"/>
      <c r="AO75" s="4"/>
      <c r="AP75" s="4"/>
      <c r="AQ75" s="9"/>
      <c r="AR75" s="4"/>
      <c r="AS75" s="24"/>
      <c r="AT75" s="4"/>
      <c r="AU75" s="1"/>
      <c r="AV75" s="4"/>
      <c r="AW75" s="1"/>
      <c r="AX75" s="6"/>
      <c r="AY75" s="1"/>
      <c r="AZ75" s="4"/>
      <c r="BA75" s="4"/>
      <c r="BB75" s="4"/>
      <c r="BC75" s="9"/>
      <c r="BD75" s="4"/>
      <c r="BE75" s="24"/>
      <c r="BF75" s="4"/>
      <c r="BG75" s="1"/>
      <c r="BH75" s="4"/>
      <c r="BI75" s="1"/>
      <c r="BJ75" s="6"/>
      <c r="BK75" s="1"/>
      <c r="BL75" s="4"/>
      <c r="BM75" s="4"/>
      <c r="BN75" s="4"/>
      <c r="BO75" s="9"/>
      <c r="BP75" s="4"/>
      <c r="BQ75" s="24"/>
      <c r="BR75" s="4"/>
      <c r="BS75" s="1"/>
      <c r="BT75" s="4"/>
      <c r="BU75" s="1"/>
      <c r="BV75" s="6"/>
      <c r="BW75" s="1"/>
      <c r="BX75" s="4"/>
      <c r="BY75" s="4"/>
      <c r="BZ75" s="4"/>
      <c r="CA75" s="9"/>
      <c r="CB75" s="4"/>
      <c r="CC75" s="4"/>
      <c r="CD75" s="4"/>
      <c r="CE75" s="1"/>
      <c r="CF75" s="4"/>
      <c r="CG75" s="1"/>
      <c r="CH75" s="6"/>
      <c r="CI75" s="1"/>
      <c r="CJ75" s="4"/>
    </row>
    <row r="76" spans="1:88" ht="15" customHeight="1" x14ac:dyDescent="0.25">
      <c r="A76" s="26">
        <v>88</v>
      </c>
      <c r="B76" s="27" t="s">
        <v>561</v>
      </c>
      <c r="C76" s="27" t="s">
        <v>615</v>
      </c>
      <c r="D76" s="4" t="s">
        <v>383</v>
      </c>
      <c r="E76" s="4" t="s">
        <v>542</v>
      </c>
      <c r="F76" s="4" t="s">
        <v>542</v>
      </c>
      <c r="G76" s="9">
        <v>0</v>
      </c>
      <c r="H76" s="9" t="s">
        <v>383</v>
      </c>
      <c r="I76" s="24">
        <v>5504084256</v>
      </c>
      <c r="J76" s="4" t="s">
        <v>579</v>
      </c>
      <c r="K76" s="1">
        <v>39981</v>
      </c>
      <c r="L76" s="4" t="s">
        <v>580</v>
      </c>
      <c r="M76" s="1">
        <v>39981</v>
      </c>
      <c r="N76" s="6">
        <v>600</v>
      </c>
      <c r="O76" s="1"/>
      <c r="P76" s="4"/>
      <c r="Q76" s="4"/>
      <c r="R76" s="4"/>
      <c r="S76" s="9"/>
      <c r="T76" s="4"/>
      <c r="U76" s="24"/>
      <c r="V76" s="4"/>
      <c r="W76" s="1"/>
      <c r="X76" s="4"/>
      <c r="Y76" s="1"/>
      <c r="Z76" s="6"/>
      <c r="AA76" s="1"/>
      <c r="AB76" s="4"/>
      <c r="AC76" s="4"/>
      <c r="AD76" s="4"/>
      <c r="AE76" s="9"/>
      <c r="AF76" s="4"/>
      <c r="AG76" s="24"/>
      <c r="AH76" s="4"/>
      <c r="AI76" s="1"/>
      <c r="AJ76" s="4"/>
      <c r="AK76" s="1"/>
      <c r="AL76" s="6"/>
      <c r="AM76" s="1"/>
      <c r="AN76" s="4"/>
      <c r="AO76" s="4"/>
      <c r="AP76" s="4"/>
      <c r="AQ76" s="9"/>
      <c r="AR76" s="4"/>
      <c r="AS76" s="24"/>
      <c r="AT76" s="4"/>
      <c r="AU76" s="1"/>
      <c r="AV76" s="4"/>
      <c r="AW76" s="1"/>
      <c r="AX76" s="6"/>
      <c r="AY76" s="1"/>
      <c r="AZ76" s="4"/>
      <c r="BA76" s="4"/>
      <c r="BB76" s="4"/>
      <c r="BC76" s="9"/>
      <c r="BD76" s="4"/>
      <c r="BE76" s="24"/>
      <c r="BF76" s="4"/>
      <c r="BG76" s="1"/>
      <c r="BH76" s="4"/>
      <c r="BI76" s="1"/>
      <c r="BJ76" s="6"/>
      <c r="BK76" s="1"/>
      <c r="BL76" s="4"/>
      <c r="BM76" s="4"/>
      <c r="BN76" s="4"/>
      <c r="BO76" s="9"/>
      <c r="BP76" s="4"/>
      <c r="BQ76" s="24"/>
      <c r="BR76" s="4"/>
      <c r="BS76" s="1"/>
      <c r="BT76" s="4"/>
      <c r="BU76" s="1"/>
      <c r="BV76" s="6"/>
      <c r="BW76" s="1"/>
      <c r="BX76" s="4"/>
      <c r="BY76" s="4"/>
      <c r="BZ76" s="4"/>
      <c r="CA76" s="9"/>
      <c r="CB76" s="4"/>
      <c r="CC76" s="4"/>
      <c r="CD76" s="4"/>
      <c r="CE76" s="1"/>
      <c r="CF76" s="4"/>
      <c r="CG76" s="1"/>
      <c r="CH76" s="6"/>
      <c r="CI76" s="1"/>
      <c r="CJ76" s="4"/>
    </row>
    <row r="77" spans="1:88" ht="15" customHeight="1" x14ac:dyDescent="0.25">
      <c r="A77" s="26">
        <v>89</v>
      </c>
      <c r="B77" s="27" t="s">
        <v>405</v>
      </c>
      <c r="C77" s="27" t="s">
        <v>616</v>
      </c>
      <c r="D77" s="4" t="s">
        <v>383</v>
      </c>
      <c r="E77" s="4" t="s">
        <v>543</v>
      </c>
      <c r="F77" s="4" t="s">
        <v>543</v>
      </c>
      <c r="G77" s="9">
        <v>0</v>
      </c>
      <c r="H77" s="9" t="s">
        <v>383</v>
      </c>
      <c r="I77" s="24">
        <v>7713076301</v>
      </c>
      <c r="J77" s="4" t="s">
        <v>484</v>
      </c>
      <c r="K77" s="1">
        <v>42491</v>
      </c>
      <c r="L77" s="4" t="s">
        <v>492</v>
      </c>
      <c r="M77" s="1">
        <v>42491</v>
      </c>
      <c r="N77" s="6">
        <v>400</v>
      </c>
      <c r="O77" s="1"/>
      <c r="P77" s="4"/>
      <c r="Q77" s="4"/>
      <c r="R77" s="4"/>
      <c r="S77" s="9"/>
      <c r="T77" s="4"/>
      <c r="U77" s="24"/>
      <c r="V77" s="4"/>
      <c r="W77" s="1"/>
      <c r="X77" s="4"/>
      <c r="Y77" s="1"/>
      <c r="Z77" s="6"/>
      <c r="AA77" s="1"/>
      <c r="AB77" s="4"/>
      <c r="AC77" s="4"/>
      <c r="AD77" s="4"/>
      <c r="AE77" s="9"/>
      <c r="AF77" s="4"/>
      <c r="AG77" s="24"/>
      <c r="AH77" s="4"/>
      <c r="AI77" s="1"/>
      <c r="AJ77" s="4"/>
      <c r="AK77" s="1"/>
      <c r="AL77" s="6"/>
      <c r="AM77" s="1"/>
      <c r="AN77" s="4"/>
      <c r="AO77" s="4"/>
      <c r="AP77" s="4"/>
      <c r="AQ77" s="9"/>
      <c r="AR77" s="4"/>
      <c r="AS77" s="24"/>
      <c r="AT77" s="4"/>
      <c r="AU77" s="1"/>
      <c r="AV77" s="4"/>
      <c r="AW77" s="1"/>
      <c r="AX77" s="6"/>
      <c r="AY77" s="1"/>
      <c r="AZ77" s="4"/>
      <c r="BA77" s="4"/>
      <c r="BB77" s="4"/>
      <c r="BC77" s="9"/>
      <c r="BD77" s="4"/>
      <c r="BE77" s="24"/>
      <c r="BF77" s="4"/>
      <c r="BG77" s="1"/>
      <c r="BH77" s="4"/>
      <c r="BI77" s="1"/>
      <c r="BJ77" s="6"/>
      <c r="BK77" s="1"/>
      <c r="BL77" s="4"/>
      <c r="BM77" s="4"/>
      <c r="BN77" s="4"/>
      <c r="BO77" s="9"/>
      <c r="BP77" s="4"/>
      <c r="BQ77" s="24"/>
      <c r="BR77" s="4"/>
      <c r="BS77" s="1"/>
      <c r="BT77" s="4"/>
      <c r="BU77" s="1"/>
      <c r="BV77" s="6"/>
      <c r="BW77" s="1"/>
      <c r="BX77" s="4"/>
      <c r="BY77" s="4"/>
      <c r="BZ77" s="4"/>
      <c r="CA77" s="9"/>
      <c r="CB77" s="4"/>
      <c r="CC77" s="4"/>
      <c r="CD77" s="4"/>
      <c r="CE77" s="1"/>
      <c r="CF77" s="4"/>
      <c r="CG77" s="1"/>
      <c r="CH77" s="6"/>
      <c r="CI77" s="1"/>
      <c r="CJ77" s="4"/>
    </row>
    <row r="78" spans="1:88" ht="15" customHeight="1" x14ac:dyDescent="0.25">
      <c r="A78" s="26">
        <v>90</v>
      </c>
      <c r="B78" s="43" t="s">
        <v>684</v>
      </c>
      <c r="C78" s="43" t="s">
        <v>685</v>
      </c>
      <c r="D78" s="45" t="s">
        <v>383</v>
      </c>
      <c r="E78" s="45" t="s">
        <v>543</v>
      </c>
      <c r="F78" s="45" t="s">
        <v>543</v>
      </c>
      <c r="G78" s="52">
        <v>0</v>
      </c>
      <c r="H78" s="52" t="s">
        <v>383</v>
      </c>
      <c r="I78" s="60">
        <v>7740000076</v>
      </c>
      <c r="J78" s="45" t="s">
        <v>490</v>
      </c>
      <c r="K78" s="46">
        <v>39448</v>
      </c>
      <c r="L78" s="45">
        <v>1</v>
      </c>
      <c r="M78" s="46">
        <v>39448</v>
      </c>
      <c r="N78" s="49">
        <v>250</v>
      </c>
      <c r="O78" s="46"/>
      <c r="P78" s="45"/>
      <c r="Q78" s="45" t="s">
        <v>545</v>
      </c>
      <c r="R78" s="45" t="s">
        <v>545</v>
      </c>
      <c r="S78" s="52">
        <v>0.51</v>
      </c>
      <c r="T78" s="45" t="s">
        <v>383</v>
      </c>
      <c r="U78" s="60">
        <v>5503254554</v>
      </c>
      <c r="V78" s="45" t="s">
        <v>578</v>
      </c>
      <c r="W78" s="46">
        <v>42401</v>
      </c>
      <c r="X78" s="45">
        <v>141</v>
      </c>
      <c r="Y78" s="46">
        <v>42401</v>
      </c>
      <c r="Z78" s="49">
        <v>800</v>
      </c>
      <c r="AA78" s="46"/>
      <c r="AB78" s="45"/>
      <c r="AC78" s="45" t="s">
        <v>542</v>
      </c>
      <c r="AD78" s="45" t="s">
        <v>542</v>
      </c>
      <c r="AE78" s="52">
        <v>0</v>
      </c>
      <c r="AF78" s="45" t="s">
        <v>383</v>
      </c>
      <c r="AG78" s="60">
        <v>5504084256</v>
      </c>
      <c r="AH78" s="45" t="s">
        <v>579</v>
      </c>
      <c r="AI78" s="46">
        <v>39981</v>
      </c>
      <c r="AJ78" s="45" t="s">
        <v>580</v>
      </c>
      <c r="AK78" s="46">
        <v>39981</v>
      </c>
      <c r="AL78" s="49">
        <v>600</v>
      </c>
      <c r="AM78" s="46"/>
      <c r="AN78" s="45"/>
      <c r="AO78" s="45" t="s">
        <v>686</v>
      </c>
      <c r="AP78" s="45" t="s">
        <v>686</v>
      </c>
      <c r="AQ78" s="52">
        <v>0</v>
      </c>
      <c r="AR78" s="45" t="s">
        <v>383</v>
      </c>
      <c r="AS78" s="60"/>
      <c r="AT78" s="45" t="s">
        <v>687</v>
      </c>
      <c r="AU78" s="46">
        <v>42125</v>
      </c>
      <c r="AV78" s="45">
        <v>119</v>
      </c>
      <c r="AW78" s="46">
        <v>42125</v>
      </c>
      <c r="AX78" s="49">
        <v>500</v>
      </c>
      <c r="AY78" s="46"/>
      <c r="AZ78" s="45"/>
      <c r="BA78" s="45" t="s">
        <v>543</v>
      </c>
      <c r="BB78" s="45"/>
      <c r="BC78" s="52">
        <v>0</v>
      </c>
      <c r="BD78" s="45" t="s">
        <v>383</v>
      </c>
      <c r="BE78" s="60">
        <v>7713076301</v>
      </c>
      <c r="BF78" s="45" t="s">
        <v>484</v>
      </c>
      <c r="BG78" s="46">
        <v>42491</v>
      </c>
      <c r="BH78" s="45"/>
      <c r="BI78" s="46">
        <v>42491</v>
      </c>
      <c r="BJ78" s="49">
        <v>400</v>
      </c>
      <c r="BK78" s="46"/>
      <c r="BL78" s="45"/>
      <c r="BM78" s="45"/>
      <c r="BN78" s="45"/>
      <c r="BO78" s="52"/>
      <c r="BP78" s="45"/>
      <c r="BQ78" s="60"/>
      <c r="BR78" s="45"/>
      <c r="BS78" s="46"/>
      <c r="BT78" s="45"/>
      <c r="BU78" s="46"/>
      <c r="BV78" s="49"/>
      <c r="BW78" s="46"/>
      <c r="BX78" s="45"/>
      <c r="BY78" s="45"/>
      <c r="BZ78" s="45"/>
      <c r="CA78" s="52"/>
      <c r="CB78" s="45"/>
      <c r="CC78" s="60"/>
      <c r="CD78" s="45"/>
      <c r="CE78" s="46"/>
      <c r="CF78" s="45"/>
      <c r="CG78" s="46"/>
      <c r="CH78" s="49"/>
      <c r="CI78" s="46"/>
      <c r="CJ78" s="45"/>
    </row>
    <row r="79" spans="1:88" ht="15" customHeight="1" x14ac:dyDescent="0.25">
      <c r="A79" s="26">
        <v>91</v>
      </c>
      <c r="B79" s="27" t="s">
        <v>563</v>
      </c>
      <c r="C79" s="27" t="s">
        <v>617</v>
      </c>
      <c r="D79" s="4" t="s">
        <v>383</v>
      </c>
      <c r="E79" s="4" t="s">
        <v>543</v>
      </c>
      <c r="F79" s="4" t="s">
        <v>543</v>
      </c>
      <c r="G79" s="9">
        <v>0</v>
      </c>
      <c r="H79" s="9" t="s">
        <v>383</v>
      </c>
      <c r="I79" s="24">
        <v>7740000076</v>
      </c>
      <c r="J79" s="4" t="s">
        <v>490</v>
      </c>
      <c r="K79" s="1">
        <v>39448</v>
      </c>
      <c r="L79" s="4">
        <v>1</v>
      </c>
      <c r="M79" s="1">
        <v>39448</v>
      </c>
      <c r="N79" s="6">
        <v>250</v>
      </c>
      <c r="O79" s="1"/>
      <c r="P79" s="4"/>
      <c r="Q79" s="4" t="s">
        <v>545</v>
      </c>
      <c r="R79" s="4" t="s">
        <v>545</v>
      </c>
      <c r="S79" s="9">
        <v>0.51</v>
      </c>
      <c r="T79" s="4" t="s">
        <v>383</v>
      </c>
      <c r="U79" s="24">
        <v>5503254554</v>
      </c>
      <c r="V79" s="4" t="s">
        <v>578</v>
      </c>
      <c r="W79" s="1">
        <v>42401</v>
      </c>
      <c r="X79" s="4">
        <v>141</v>
      </c>
      <c r="Y79" s="1">
        <v>42401</v>
      </c>
      <c r="Z79" s="6">
        <v>800</v>
      </c>
      <c r="AA79" s="1"/>
      <c r="AB79" s="4"/>
      <c r="AC79" s="4" t="s">
        <v>543</v>
      </c>
      <c r="AD79" s="4" t="s">
        <v>543</v>
      </c>
      <c r="AE79" s="9">
        <v>0</v>
      </c>
      <c r="AF79" s="4" t="s">
        <v>383</v>
      </c>
      <c r="AG79" s="24">
        <v>7713076301</v>
      </c>
      <c r="AH79" s="4" t="s">
        <v>484</v>
      </c>
      <c r="AI79" s="1">
        <v>42491</v>
      </c>
      <c r="AJ79" s="4"/>
      <c r="AK79" s="1">
        <v>42491</v>
      </c>
      <c r="AL79" s="6">
        <v>400</v>
      </c>
      <c r="AM79" s="1"/>
      <c r="AN79" s="4"/>
      <c r="AO79" s="4"/>
      <c r="AP79" s="4"/>
      <c r="AQ79" s="9"/>
      <c r="AR79" s="4"/>
      <c r="AS79" s="24"/>
      <c r="AT79" s="4"/>
      <c r="AU79" s="1"/>
      <c r="AV79" s="4"/>
      <c r="AW79" s="1"/>
      <c r="AX79" s="6"/>
      <c r="AY79" s="1"/>
      <c r="AZ79" s="4"/>
      <c r="BA79" s="4"/>
      <c r="BB79" s="4"/>
      <c r="BC79" s="9"/>
      <c r="BD79" s="4"/>
      <c r="BE79" s="24"/>
      <c r="BF79" s="4"/>
      <c r="BG79" s="1"/>
      <c r="BH79" s="4"/>
      <c r="BI79" s="1"/>
      <c r="BJ79" s="6"/>
      <c r="BK79" s="1"/>
      <c r="BL79" s="4"/>
      <c r="BM79" s="4"/>
      <c r="BN79" s="4"/>
      <c r="BO79" s="9"/>
      <c r="BP79" s="4"/>
      <c r="BQ79" s="24"/>
      <c r="BR79" s="4"/>
      <c r="BS79" s="1"/>
      <c r="BT79" s="4"/>
      <c r="BU79" s="1"/>
      <c r="BV79" s="6"/>
      <c r="BW79" s="1"/>
      <c r="BX79" s="4"/>
      <c r="BY79" s="4"/>
      <c r="BZ79" s="4"/>
      <c r="CA79" s="9"/>
      <c r="CB79" s="4"/>
      <c r="CC79" s="4"/>
      <c r="CD79" s="4"/>
      <c r="CE79" s="1"/>
      <c r="CF79" s="4"/>
      <c r="CG79" s="1"/>
      <c r="CH79" s="6"/>
      <c r="CI79" s="1"/>
      <c r="CJ79" s="4"/>
    </row>
    <row r="80" spans="1:88" ht="15" customHeight="1" x14ac:dyDescent="0.25">
      <c r="A80" s="26">
        <v>92</v>
      </c>
      <c r="B80" s="27" t="s">
        <v>565</v>
      </c>
      <c r="C80" s="27" t="s">
        <v>618</v>
      </c>
      <c r="D80" s="4" t="s">
        <v>383</v>
      </c>
      <c r="E80" s="4" t="s">
        <v>545</v>
      </c>
      <c r="F80" s="4" t="s">
        <v>545</v>
      </c>
      <c r="G80" s="9">
        <v>0.51</v>
      </c>
      <c r="H80" s="9" t="s">
        <v>383</v>
      </c>
      <c r="I80" s="24">
        <v>5503254554</v>
      </c>
      <c r="J80" s="4" t="s">
        <v>581</v>
      </c>
      <c r="K80" s="1">
        <v>41275</v>
      </c>
      <c r="L80" s="4" t="s">
        <v>582</v>
      </c>
      <c r="M80" s="1">
        <v>41275</v>
      </c>
      <c r="N80" s="6">
        <v>800</v>
      </c>
      <c r="O80" s="1"/>
      <c r="P80" s="4"/>
      <c r="Q80" s="4" t="s">
        <v>542</v>
      </c>
      <c r="R80" s="4" t="s">
        <v>542</v>
      </c>
      <c r="S80" s="9">
        <v>0</v>
      </c>
      <c r="T80" s="4" t="s">
        <v>383</v>
      </c>
      <c r="U80" s="24">
        <v>5504084256</v>
      </c>
      <c r="V80" s="4" t="s">
        <v>579</v>
      </c>
      <c r="W80" s="1">
        <v>39981</v>
      </c>
      <c r="X80" s="4" t="s">
        <v>580</v>
      </c>
      <c r="Y80" s="1">
        <v>39981</v>
      </c>
      <c r="Z80" s="6">
        <v>600</v>
      </c>
      <c r="AA80" s="1"/>
      <c r="AB80" s="4"/>
      <c r="AC80" s="4" t="s">
        <v>543</v>
      </c>
      <c r="AD80" s="4" t="s">
        <v>543</v>
      </c>
      <c r="AE80" s="9">
        <v>0</v>
      </c>
      <c r="AF80" s="4" t="s">
        <v>383</v>
      </c>
      <c r="AG80" s="24">
        <v>7713076301</v>
      </c>
      <c r="AH80" s="4" t="s">
        <v>484</v>
      </c>
      <c r="AI80" s="1">
        <v>42491</v>
      </c>
      <c r="AJ80" s="4"/>
      <c r="AK80" s="1">
        <v>42491</v>
      </c>
      <c r="AL80" s="6">
        <v>400</v>
      </c>
      <c r="AM80" s="1"/>
      <c r="AN80" s="4"/>
      <c r="AO80" s="4"/>
      <c r="AP80" s="4"/>
      <c r="AQ80" s="9"/>
      <c r="AR80" s="4"/>
      <c r="AS80" s="24"/>
      <c r="AT80" s="4"/>
      <c r="AU80" s="1"/>
      <c r="AV80" s="4"/>
      <c r="AW80" s="1"/>
      <c r="AX80" s="6"/>
      <c r="AY80" s="1"/>
      <c r="AZ80" s="4"/>
      <c r="BA80" s="4"/>
      <c r="BB80" s="4"/>
      <c r="BC80" s="9"/>
      <c r="BD80" s="4"/>
      <c r="BE80" s="24"/>
      <c r="BF80" s="4"/>
      <c r="BG80" s="1"/>
      <c r="BH80" s="4"/>
      <c r="BI80" s="1"/>
      <c r="BJ80" s="6"/>
      <c r="BK80" s="1"/>
      <c r="BL80" s="4"/>
      <c r="BM80" s="4"/>
      <c r="BN80" s="4"/>
      <c r="BO80" s="9"/>
      <c r="BP80" s="4"/>
      <c r="BQ80" s="24"/>
      <c r="BR80" s="4"/>
      <c r="BS80" s="1"/>
      <c r="BT80" s="4"/>
      <c r="BU80" s="1"/>
      <c r="BV80" s="6"/>
      <c r="BW80" s="1"/>
      <c r="BX80" s="4"/>
      <c r="BY80" s="4"/>
      <c r="BZ80" s="4"/>
      <c r="CA80" s="9"/>
      <c r="CB80" s="4"/>
      <c r="CC80" s="4"/>
      <c r="CD80" s="4"/>
      <c r="CE80" s="1"/>
      <c r="CF80" s="4"/>
      <c r="CG80" s="1"/>
      <c r="CH80" s="6"/>
      <c r="CI80" s="1"/>
      <c r="CJ80" s="4"/>
    </row>
    <row r="81" spans="1:88" ht="15" customHeight="1" x14ac:dyDescent="0.25">
      <c r="A81" s="26">
        <v>94</v>
      </c>
      <c r="B81" s="27" t="s">
        <v>406</v>
      </c>
      <c r="C81" s="27" t="s">
        <v>619</v>
      </c>
      <c r="D81" s="4" t="s">
        <v>330</v>
      </c>
      <c r="E81" s="4"/>
      <c r="F81" s="4"/>
      <c r="G81" s="9"/>
      <c r="H81" s="9"/>
      <c r="I81" s="24"/>
      <c r="J81" s="4"/>
      <c r="K81" s="1"/>
      <c r="L81" s="4"/>
      <c r="M81" s="1"/>
      <c r="N81" s="6"/>
      <c r="O81" s="1"/>
      <c r="P81" s="4"/>
      <c r="Q81" s="4"/>
      <c r="R81" s="4"/>
      <c r="S81" s="9"/>
      <c r="T81" s="4"/>
      <c r="U81" s="24"/>
      <c r="V81" s="4"/>
      <c r="W81" s="1"/>
      <c r="X81" s="4"/>
      <c r="Y81" s="1"/>
      <c r="Z81" s="6"/>
      <c r="AA81" s="1"/>
      <c r="AB81" s="4"/>
      <c r="AC81" s="4"/>
      <c r="AD81" s="4"/>
      <c r="AE81" s="9"/>
      <c r="AF81" s="4"/>
      <c r="AG81" s="24"/>
      <c r="AH81" s="4"/>
      <c r="AI81" s="1"/>
      <c r="AJ81" s="4"/>
      <c r="AK81" s="1"/>
      <c r="AL81" s="6"/>
      <c r="AM81" s="1"/>
      <c r="AN81" s="4"/>
      <c r="AO81" s="4"/>
      <c r="AP81" s="4"/>
      <c r="AQ81" s="9"/>
      <c r="AR81" s="4"/>
      <c r="AS81" s="24"/>
      <c r="AT81" s="4"/>
      <c r="AU81" s="1"/>
      <c r="AV81" s="4"/>
      <c r="AW81" s="1"/>
      <c r="AX81" s="6"/>
      <c r="AY81" s="1"/>
      <c r="AZ81" s="4"/>
      <c r="BA81" s="4"/>
      <c r="BB81" s="4"/>
      <c r="BC81" s="9"/>
      <c r="BD81" s="4"/>
      <c r="BE81" s="24"/>
      <c r="BF81" s="4"/>
      <c r="BG81" s="1"/>
      <c r="BH81" s="4"/>
      <c r="BI81" s="1"/>
      <c r="BJ81" s="6"/>
      <c r="BK81" s="1"/>
      <c r="BL81" s="4"/>
      <c r="BM81" s="4"/>
      <c r="BN81" s="4"/>
      <c r="BO81" s="9"/>
      <c r="BP81" s="4"/>
      <c r="BQ81" s="24"/>
      <c r="BR81" s="4"/>
      <c r="BS81" s="1"/>
      <c r="BT81" s="4"/>
      <c r="BU81" s="1"/>
      <c r="BV81" s="6"/>
      <c r="BW81" s="1"/>
      <c r="BX81" s="4"/>
      <c r="BY81" s="4"/>
      <c r="BZ81" s="4"/>
      <c r="CA81" s="9"/>
      <c r="CB81" s="4"/>
      <c r="CC81" s="4"/>
      <c r="CD81" s="4"/>
      <c r="CE81" s="1"/>
      <c r="CF81" s="4"/>
      <c r="CG81" s="1"/>
      <c r="CH81" s="6"/>
      <c r="CI81" s="1"/>
      <c r="CJ81" s="4"/>
    </row>
    <row r="82" spans="1:88" ht="15" customHeight="1" x14ac:dyDescent="0.25">
      <c r="A82" s="26">
        <v>95</v>
      </c>
      <c r="B82" s="27" t="s">
        <v>407</v>
      </c>
      <c r="C82" s="27" t="s">
        <v>620</v>
      </c>
      <c r="D82" s="4" t="s">
        <v>330</v>
      </c>
      <c r="E82" s="4"/>
      <c r="F82" s="4"/>
      <c r="G82" s="9"/>
      <c r="H82" s="9"/>
      <c r="I82" s="24"/>
      <c r="J82" s="4"/>
      <c r="K82" s="1"/>
      <c r="L82" s="4"/>
      <c r="M82" s="1"/>
      <c r="N82" s="6"/>
      <c r="O82" s="1"/>
      <c r="P82" s="4"/>
      <c r="Q82" s="4"/>
      <c r="R82" s="4"/>
      <c r="S82" s="9"/>
      <c r="T82" s="4"/>
      <c r="U82" s="24"/>
      <c r="V82" s="4"/>
      <c r="W82" s="1"/>
      <c r="X82" s="4"/>
      <c r="Y82" s="1"/>
      <c r="Z82" s="6"/>
      <c r="AA82" s="1"/>
      <c r="AB82" s="4"/>
      <c r="AC82" s="4"/>
      <c r="AD82" s="4"/>
      <c r="AE82" s="9"/>
      <c r="AF82" s="4"/>
      <c r="AG82" s="24"/>
      <c r="AH82" s="4"/>
      <c r="AI82" s="1"/>
      <c r="AJ82" s="4"/>
      <c r="AK82" s="1"/>
      <c r="AL82" s="6"/>
      <c r="AM82" s="1"/>
      <c r="AN82" s="4"/>
      <c r="AO82" s="4"/>
      <c r="AP82" s="4"/>
      <c r="AQ82" s="9"/>
      <c r="AR82" s="4"/>
      <c r="AS82" s="24"/>
      <c r="AT82" s="4"/>
      <c r="AU82" s="1"/>
      <c r="AV82" s="4"/>
      <c r="AW82" s="1"/>
      <c r="AX82" s="6"/>
      <c r="AY82" s="1"/>
      <c r="AZ82" s="4"/>
      <c r="BA82" s="4"/>
      <c r="BB82" s="4"/>
      <c r="BC82" s="9"/>
      <c r="BD82" s="4"/>
      <c r="BE82" s="24"/>
      <c r="BF82" s="4"/>
      <c r="BG82" s="1"/>
      <c r="BH82" s="4"/>
      <c r="BI82" s="1"/>
      <c r="BJ82" s="6"/>
      <c r="BK82" s="1"/>
      <c r="BL82" s="4"/>
      <c r="BM82" s="4"/>
      <c r="BN82" s="4"/>
      <c r="BO82" s="9"/>
      <c r="BP82" s="4"/>
      <c r="BQ82" s="24"/>
      <c r="BR82" s="4"/>
      <c r="BS82" s="1"/>
      <c r="BT82" s="4"/>
      <c r="BU82" s="1"/>
      <c r="BV82" s="6"/>
      <c r="BW82" s="1"/>
      <c r="BX82" s="4"/>
      <c r="BY82" s="4"/>
      <c r="BZ82" s="4"/>
      <c r="CA82" s="9"/>
      <c r="CB82" s="4"/>
      <c r="CC82" s="4"/>
      <c r="CD82" s="4"/>
      <c r="CE82" s="1"/>
      <c r="CF82" s="4"/>
      <c r="CG82" s="1"/>
      <c r="CH82" s="6"/>
      <c r="CI82" s="1"/>
      <c r="CJ82" s="4"/>
    </row>
    <row r="83" spans="1:88" ht="15" customHeight="1" x14ac:dyDescent="0.25">
      <c r="A83" s="26">
        <v>97</v>
      </c>
      <c r="B83" s="27" t="s">
        <v>408</v>
      </c>
      <c r="C83" s="27" t="s">
        <v>621</v>
      </c>
      <c r="D83" s="4" t="s">
        <v>330</v>
      </c>
      <c r="E83" s="4"/>
      <c r="F83" s="4"/>
      <c r="G83" s="9"/>
      <c r="H83" s="9"/>
      <c r="I83" s="24"/>
      <c r="J83" s="4"/>
      <c r="K83" s="1"/>
      <c r="L83" s="4"/>
      <c r="M83" s="1"/>
      <c r="N83" s="6"/>
      <c r="O83" s="1"/>
      <c r="P83" s="4"/>
      <c r="Q83" s="4"/>
      <c r="R83" s="4"/>
      <c r="S83" s="9"/>
      <c r="T83" s="4"/>
      <c r="U83" s="24"/>
      <c r="V83" s="4"/>
      <c r="W83" s="1"/>
      <c r="X83" s="4"/>
      <c r="Y83" s="1"/>
      <c r="Z83" s="6"/>
      <c r="AA83" s="1"/>
      <c r="AB83" s="4"/>
      <c r="AC83" s="4"/>
      <c r="AD83" s="4"/>
      <c r="AE83" s="9"/>
      <c r="AF83" s="4"/>
      <c r="AG83" s="24"/>
      <c r="AH83" s="4"/>
      <c r="AI83" s="1"/>
      <c r="AJ83" s="4"/>
      <c r="AK83" s="1"/>
      <c r="AL83" s="6"/>
      <c r="AM83" s="1"/>
      <c r="AN83" s="4"/>
      <c r="AO83" s="4"/>
      <c r="AP83" s="4"/>
      <c r="AQ83" s="9"/>
      <c r="AR83" s="4"/>
      <c r="AS83" s="24"/>
      <c r="AT83" s="4"/>
      <c r="AU83" s="1"/>
      <c r="AV83" s="4"/>
      <c r="AW83" s="1"/>
      <c r="AX83" s="6"/>
      <c r="AY83" s="1"/>
      <c r="AZ83" s="4"/>
      <c r="BA83" s="4"/>
      <c r="BB83" s="4"/>
      <c r="BC83" s="9"/>
      <c r="BD83" s="4"/>
      <c r="BE83" s="24"/>
      <c r="BF83" s="4"/>
      <c r="BG83" s="1"/>
      <c r="BH83" s="4"/>
      <c r="BI83" s="1"/>
      <c r="BJ83" s="6"/>
      <c r="BK83" s="1"/>
      <c r="BL83" s="4"/>
      <c r="BM83" s="4"/>
      <c r="BN83" s="4"/>
      <c r="BO83" s="9"/>
      <c r="BP83" s="4"/>
      <c r="BQ83" s="24"/>
      <c r="BR83" s="4"/>
      <c r="BS83" s="1"/>
      <c r="BT83" s="4"/>
      <c r="BU83" s="1"/>
      <c r="BV83" s="6"/>
      <c r="BW83" s="1"/>
      <c r="BX83" s="4"/>
      <c r="BY83" s="4"/>
      <c r="BZ83" s="4"/>
      <c r="CA83" s="9"/>
      <c r="CB83" s="4"/>
      <c r="CC83" s="4"/>
      <c r="CD83" s="4"/>
      <c r="CE83" s="1"/>
      <c r="CF83" s="4"/>
      <c r="CG83" s="1"/>
      <c r="CH83" s="6"/>
      <c r="CI83" s="1"/>
      <c r="CJ83" s="4"/>
    </row>
    <row r="84" spans="1:88" ht="15" customHeight="1" x14ac:dyDescent="0.25">
      <c r="A84" s="26">
        <v>98</v>
      </c>
      <c r="B84" s="27" t="s">
        <v>409</v>
      </c>
      <c r="C84" s="27" t="s">
        <v>622</v>
      </c>
      <c r="D84" s="4" t="s">
        <v>330</v>
      </c>
      <c r="E84" s="4"/>
      <c r="F84" s="4"/>
      <c r="G84" s="9"/>
      <c r="H84" s="9"/>
      <c r="I84" s="24"/>
      <c r="J84" s="4"/>
      <c r="K84" s="1"/>
      <c r="L84" s="4"/>
      <c r="M84" s="1"/>
      <c r="N84" s="6"/>
      <c r="O84" s="1"/>
      <c r="P84" s="4"/>
      <c r="Q84" s="4"/>
      <c r="R84" s="4"/>
      <c r="S84" s="9"/>
      <c r="T84" s="4"/>
      <c r="U84" s="24"/>
      <c r="V84" s="4"/>
      <c r="W84" s="1"/>
      <c r="X84" s="4"/>
      <c r="Y84" s="1"/>
      <c r="Z84" s="6"/>
      <c r="AA84" s="1"/>
      <c r="AB84" s="4"/>
      <c r="AC84" s="4"/>
      <c r="AD84" s="4"/>
      <c r="AE84" s="9"/>
      <c r="AF84" s="4"/>
      <c r="AG84" s="24"/>
      <c r="AH84" s="4"/>
      <c r="AI84" s="1"/>
      <c r="AJ84" s="4"/>
      <c r="AK84" s="1"/>
      <c r="AL84" s="6"/>
      <c r="AM84" s="1"/>
      <c r="AN84" s="4"/>
      <c r="AO84" s="4"/>
      <c r="AP84" s="4"/>
      <c r="AQ84" s="9"/>
      <c r="AR84" s="4"/>
      <c r="AS84" s="24"/>
      <c r="AT84" s="4"/>
      <c r="AU84" s="1"/>
      <c r="AV84" s="4"/>
      <c r="AW84" s="1"/>
      <c r="AX84" s="6"/>
      <c r="AY84" s="1"/>
      <c r="AZ84" s="4"/>
      <c r="BA84" s="4"/>
      <c r="BB84" s="4"/>
      <c r="BC84" s="9"/>
      <c r="BD84" s="4"/>
      <c r="BE84" s="24"/>
      <c r="BF84" s="4"/>
      <c r="BG84" s="1"/>
      <c r="BH84" s="4"/>
      <c r="BI84" s="1"/>
      <c r="BJ84" s="6"/>
      <c r="BK84" s="1"/>
      <c r="BL84" s="4"/>
      <c r="BM84" s="4"/>
      <c r="BN84" s="4"/>
      <c r="BO84" s="9"/>
      <c r="BP84" s="4"/>
      <c r="BQ84" s="24"/>
      <c r="BR84" s="4"/>
      <c r="BS84" s="1"/>
      <c r="BT84" s="4"/>
      <c r="BU84" s="1"/>
      <c r="BV84" s="6"/>
      <c r="BW84" s="1"/>
      <c r="BX84" s="4"/>
      <c r="BY84" s="4"/>
      <c r="BZ84" s="4"/>
      <c r="CA84" s="9"/>
      <c r="CB84" s="4"/>
      <c r="CC84" s="4"/>
      <c r="CD84" s="4"/>
      <c r="CE84" s="1"/>
      <c r="CF84" s="4"/>
      <c r="CG84" s="1"/>
      <c r="CH84" s="6"/>
      <c r="CI84" s="1"/>
      <c r="CJ84" s="4"/>
    </row>
    <row r="85" spans="1:88" ht="15" customHeight="1" x14ac:dyDescent="0.25">
      <c r="A85" s="26">
        <v>99</v>
      </c>
      <c r="B85" s="27" t="s">
        <v>410</v>
      </c>
      <c r="C85" s="27" t="s">
        <v>623</v>
      </c>
      <c r="D85" s="4" t="s">
        <v>383</v>
      </c>
      <c r="E85" s="4" t="s">
        <v>544</v>
      </c>
      <c r="F85" s="4" t="s">
        <v>544</v>
      </c>
      <c r="G85" s="9">
        <v>20</v>
      </c>
      <c r="H85" s="9" t="s">
        <v>383</v>
      </c>
      <c r="I85" s="24">
        <v>550308596720</v>
      </c>
      <c r="J85" s="4" t="s">
        <v>498</v>
      </c>
      <c r="K85" s="1">
        <v>42658</v>
      </c>
      <c r="L85" s="4" t="s">
        <v>499</v>
      </c>
      <c r="M85" s="1">
        <v>42658</v>
      </c>
      <c r="N85" s="6">
        <v>5000</v>
      </c>
      <c r="O85" s="1"/>
      <c r="P85" s="4"/>
      <c r="Q85" s="4" t="s">
        <v>544</v>
      </c>
      <c r="R85" s="4" t="s">
        <v>544</v>
      </c>
      <c r="S85" s="9">
        <v>20</v>
      </c>
      <c r="T85" s="4" t="s">
        <v>383</v>
      </c>
      <c r="U85" s="24">
        <v>550308596720</v>
      </c>
      <c r="V85" s="4" t="s">
        <v>498</v>
      </c>
      <c r="W85" s="1">
        <v>42705</v>
      </c>
      <c r="X85" s="4" t="s">
        <v>500</v>
      </c>
      <c r="Y85" s="1">
        <v>42705</v>
      </c>
      <c r="Z85" s="6">
        <v>500</v>
      </c>
      <c r="AA85" s="1"/>
      <c r="AB85" s="4"/>
      <c r="AC85" s="4" t="s">
        <v>543</v>
      </c>
      <c r="AD85" s="4" t="s">
        <v>543</v>
      </c>
      <c r="AE85" s="9">
        <v>0</v>
      </c>
      <c r="AF85" s="4" t="s">
        <v>383</v>
      </c>
      <c r="AG85" s="24">
        <v>7713076301</v>
      </c>
      <c r="AH85" s="4" t="s">
        <v>484</v>
      </c>
      <c r="AI85" s="1">
        <v>42491</v>
      </c>
      <c r="AJ85" s="1"/>
      <c r="AK85" s="1">
        <v>42491</v>
      </c>
      <c r="AL85" s="6">
        <v>400</v>
      </c>
      <c r="AM85" s="1"/>
      <c r="AN85" s="4"/>
      <c r="AO85" s="4" t="s">
        <v>543</v>
      </c>
      <c r="AP85" s="4" t="s">
        <v>543</v>
      </c>
      <c r="AQ85" s="9">
        <v>0</v>
      </c>
      <c r="AR85" s="4" t="s">
        <v>383</v>
      </c>
      <c r="AS85" s="24">
        <v>7714757367</v>
      </c>
      <c r="AT85" s="4" t="s">
        <v>502</v>
      </c>
      <c r="AU85" s="1">
        <v>41365</v>
      </c>
      <c r="AV85" s="4">
        <v>145</v>
      </c>
      <c r="AW85" s="1">
        <v>41365</v>
      </c>
      <c r="AX85" s="6">
        <v>500</v>
      </c>
      <c r="AY85" s="1"/>
      <c r="AZ85" s="4"/>
      <c r="BA85" s="4"/>
      <c r="BB85" s="4"/>
      <c r="BC85" s="9"/>
      <c r="BD85" s="4"/>
      <c r="BE85" s="24"/>
      <c r="BF85" s="4"/>
      <c r="BG85" s="1"/>
      <c r="BH85" s="4"/>
      <c r="BI85" s="1"/>
      <c r="BJ85" s="6"/>
      <c r="BK85" s="1"/>
      <c r="BL85" s="4"/>
      <c r="BM85" s="4"/>
      <c r="BN85" s="4"/>
      <c r="BO85" s="9"/>
      <c r="BP85" s="4"/>
      <c r="BQ85" s="24"/>
      <c r="BR85" s="4"/>
      <c r="BS85" s="1"/>
      <c r="BT85" s="4"/>
      <c r="BU85" s="1"/>
      <c r="BV85" s="6"/>
      <c r="BW85" s="1"/>
      <c r="BX85" s="4"/>
      <c r="BY85" s="4"/>
      <c r="BZ85" s="4"/>
      <c r="CA85" s="9"/>
      <c r="CB85" s="4"/>
      <c r="CC85" s="4"/>
      <c r="CD85" s="4"/>
      <c r="CE85" s="1"/>
      <c r="CF85" s="4"/>
      <c r="CG85" s="1"/>
      <c r="CH85" s="6"/>
      <c r="CI85" s="1"/>
      <c r="CJ85" s="4"/>
    </row>
    <row r="86" spans="1:88" ht="15" customHeight="1" x14ac:dyDescent="0.25">
      <c r="A86" s="26">
        <v>100</v>
      </c>
      <c r="B86" s="27" t="s">
        <v>567</v>
      </c>
      <c r="C86" s="27" t="s">
        <v>624</v>
      </c>
      <c r="D86" s="4" t="s">
        <v>383</v>
      </c>
      <c r="E86" s="4" t="s">
        <v>543</v>
      </c>
      <c r="F86" s="4" t="s">
        <v>543</v>
      </c>
      <c r="G86" s="9">
        <v>0</v>
      </c>
      <c r="H86" s="9" t="s">
        <v>383</v>
      </c>
      <c r="I86" s="24">
        <v>7713076301</v>
      </c>
      <c r="J86" s="4" t="s">
        <v>484</v>
      </c>
      <c r="K86" s="1">
        <v>42491</v>
      </c>
      <c r="L86" s="4"/>
      <c r="M86" s="1">
        <v>42491</v>
      </c>
      <c r="N86" s="6">
        <v>400</v>
      </c>
      <c r="O86" s="1"/>
      <c r="P86" s="4"/>
      <c r="Q86" s="4"/>
      <c r="R86" s="4"/>
      <c r="S86" s="9"/>
      <c r="T86" s="4"/>
      <c r="U86" s="24"/>
      <c r="V86" s="4"/>
      <c r="W86" s="1"/>
      <c r="X86" s="4"/>
      <c r="Y86" s="1"/>
      <c r="Z86" s="6"/>
      <c r="AA86" s="1"/>
      <c r="AB86" s="4"/>
      <c r="AC86" s="4"/>
      <c r="AD86" s="4"/>
      <c r="AE86" s="9"/>
      <c r="AF86" s="4"/>
      <c r="AG86" s="24"/>
      <c r="AH86" s="4"/>
      <c r="AI86" s="1"/>
      <c r="AJ86" s="1"/>
      <c r="AK86" s="1"/>
      <c r="AL86" s="6"/>
      <c r="AM86" s="1"/>
      <c r="AN86" s="4"/>
      <c r="AO86" s="4"/>
      <c r="AP86" s="4"/>
      <c r="AQ86" s="9"/>
      <c r="AR86" s="4"/>
      <c r="AS86" s="24"/>
      <c r="AT86" s="4"/>
      <c r="AU86" s="1"/>
      <c r="AV86" s="4"/>
      <c r="AW86" s="1"/>
      <c r="AX86" s="6"/>
      <c r="AY86" s="1"/>
      <c r="AZ86" s="4"/>
      <c r="BA86" s="4"/>
      <c r="BB86" s="4"/>
      <c r="BC86" s="9"/>
      <c r="BD86" s="4"/>
      <c r="BE86" s="24"/>
      <c r="BF86" s="4"/>
      <c r="BG86" s="1"/>
      <c r="BH86" s="4"/>
      <c r="BI86" s="1"/>
      <c r="BJ86" s="6"/>
      <c r="BK86" s="1"/>
      <c r="BL86" s="4"/>
      <c r="BM86" s="4"/>
      <c r="BN86" s="4"/>
      <c r="BO86" s="9"/>
      <c r="BP86" s="4"/>
      <c r="BQ86" s="24"/>
      <c r="BR86" s="4"/>
      <c r="BS86" s="1"/>
      <c r="BT86" s="4"/>
      <c r="BU86" s="1"/>
      <c r="BV86" s="6"/>
      <c r="BW86" s="1"/>
      <c r="BX86" s="4"/>
      <c r="BY86" s="4"/>
      <c r="BZ86" s="4"/>
      <c r="CA86" s="9"/>
      <c r="CB86" s="4"/>
      <c r="CC86" s="4"/>
      <c r="CD86" s="4"/>
      <c r="CE86" s="1"/>
      <c r="CF86" s="4"/>
      <c r="CG86" s="1"/>
      <c r="CH86" s="6"/>
      <c r="CI86" s="1"/>
      <c r="CJ86" s="4"/>
    </row>
    <row r="87" spans="1:88" ht="15" customHeight="1" x14ac:dyDescent="0.25">
      <c r="A87" s="26">
        <v>101</v>
      </c>
      <c r="B87" s="27" t="s">
        <v>551</v>
      </c>
      <c r="C87" s="27" t="s">
        <v>625</v>
      </c>
      <c r="D87" s="4" t="s">
        <v>330</v>
      </c>
      <c r="E87" s="4"/>
      <c r="F87" s="4"/>
      <c r="G87" s="9"/>
      <c r="H87" s="9"/>
      <c r="I87" s="24"/>
      <c r="J87" s="4"/>
      <c r="K87" s="1"/>
      <c r="L87" s="4"/>
      <c r="M87" s="1"/>
      <c r="N87" s="6"/>
      <c r="O87" s="1"/>
      <c r="P87" s="4"/>
      <c r="Q87" s="4"/>
      <c r="R87" s="4"/>
      <c r="S87" s="9"/>
      <c r="T87" s="4"/>
      <c r="U87" s="24"/>
      <c r="V87" s="4"/>
      <c r="W87" s="1"/>
      <c r="X87" s="4"/>
      <c r="Y87" s="1"/>
      <c r="Z87" s="6"/>
      <c r="AA87" s="1"/>
      <c r="AB87" s="4"/>
      <c r="AC87" s="4"/>
      <c r="AD87" s="4"/>
      <c r="AE87" s="9"/>
      <c r="AF87" s="4"/>
      <c r="AG87" s="24"/>
      <c r="AH87" s="4"/>
      <c r="AI87" s="1"/>
      <c r="AJ87" s="1"/>
      <c r="AK87" s="1"/>
      <c r="AL87" s="6"/>
      <c r="AM87" s="1"/>
      <c r="AN87" s="4"/>
      <c r="AO87" s="4"/>
      <c r="AP87" s="4"/>
      <c r="AQ87" s="9"/>
      <c r="AR87" s="4"/>
      <c r="AS87" s="24"/>
      <c r="AT87" s="4"/>
      <c r="AU87" s="1"/>
      <c r="AV87" s="4"/>
      <c r="AW87" s="1"/>
      <c r="AX87" s="6"/>
      <c r="AY87" s="1"/>
      <c r="AZ87" s="4"/>
      <c r="BA87" s="4"/>
      <c r="BB87" s="4"/>
      <c r="BC87" s="9"/>
      <c r="BD87" s="4"/>
      <c r="BE87" s="24"/>
      <c r="BF87" s="4"/>
      <c r="BG87" s="1"/>
      <c r="BH87" s="4"/>
      <c r="BI87" s="1"/>
      <c r="BJ87" s="6"/>
      <c r="BK87" s="1"/>
      <c r="BL87" s="4"/>
      <c r="BM87" s="4"/>
      <c r="BN87" s="4"/>
      <c r="BO87" s="9"/>
      <c r="BP87" s="4"/>
      <c r="BQ87" s="24"/>
      <c r="BR87" s="4"/>
      <c r="BS87" s="1"/>
      <c r="BT87" s="4"/>
      <c r="BU87" s="1"/>
      <c r="BV87" s="6"/>
      <c r="BW87" s="1"/>
      <c r="BX87" s="4"/>
      <c r="BY87" s="4"/>
      <c r="BZ87" s="4"/>
      <c r="CA87" s="9"/>
      <c r="CB87" s="4"/>
      <c r="CC87" s="4"/>
      <c r="CD87" s="4"/>
      <c r="CE87" s="1"/>
      <c r="CF87" s="4"/>
      <c r="CG87" s="1"/>
      <c r="CH87" s="6"/>
      <c r="CI87" s="1"/>
      <c r="CJ87" s="4"/>
    </row>
    <row r="88" spans="1:88" ht="15" customHeight="1" x14ac:dyDescent="0.25">
      <c r="A88" s="26">
        <v>102</v>
      </c>
      <c r="B88" s="27" t="s">
        <v>896</v>
      </c>
      <c r="C88" s="27" t="s">
        <v>897</v>
      </c>
      <c r="D88" s="4" t="s">
        <v>383</v>
      </c>
      <c r="E88" s="4" t="s">
        <v>542</v>
      </c>
      <c r="F88" s="4" t="s">
        <v>542</v>
      </c>
      <c r="G88" s="9">
        <v>0</v>
      </c>
      <c r="H88" s="9" t="s">
        <v>383</v>
      </c>
      <c r="I88" s="4">
        <v>5504094840</v>
      </c>
      <c r="J88" s="4" t="s">
        <v>1007</v>
      </c>
      <c r="K88" s="1">
        <v>40312</v>
      </c>
      <c r="L88" s="4">
        <v>168</v>
      </c>
      <c r="M88" s="1">
        <v>40312</v>
      </c>
      <c r="N88" s="6">
        <v>400</v>
      </c>
      <c r="O88" s="1"/>
      <c r="P88" s="4"/>
      <c r="Q88" s="4"/>
      <c r="R88" s="4"/>
      <c r="S88" s="9"/>
      <c r="T88" s="4"/>
      <c r="U88" s="4"/>
      <c r="V88" s="4"/>
      <c r="W88" s="1"/>
      <c r="X88" s="4"/>
      <c r="Y88" s="1"/>
      <c r="Z88" s="6"/>
      <c r="AA88" s="1"/>
      <c r="AB88" s="4"/>
      <c r="AC88" s="4"/>
      <c r="AD88" s="4"/>
      <c r="AE88" s="9"/>
      <c r="AF88" s="4"/>
      <c r="AG88" s="4"/>
      <c r="AH88" s="4"/>
      <c r="AI88" s="1"/>
      <c r="AJ88" s="4"/>
      <c r="AK88" s="1"/>
      <c r="AL88" s="6"/>
      <c r="AM88" s="1"/>
      <c r="AN88" s="4"/>
      <c r="AO88" s="4"/>
      <c r="AP88" s="4"/>
      <c r="AQ88" s="9"/>
      <c r="AR88" s="4"/>
      <c r="AS88" s="4"/>
      <c r="AT88" s="4"/>
      <c r="AU88" s="1"/>
      <c r="AV88" s="4"/>
      <c r="AW88" s="1"/>
      <c r="AX88" s="6"/>
      <c r="AY88" s="1"/>
      <c r="AZ88" s="4"/>
      <c r="BA88" s="4"/>
      <c r="BB88" s="4"/>
      <c r="BC88" s="9"/>
      <c r="BD88" s="4"/>
      <c r="BE88" s="4"/>
      <c r="BF88" s="4"/>
      <c r="BG88" s="1"/>
      <c r="BH88" s="4"/>
      <c r="BI88" s="1"/>
      <c r="BJ88" s="6"/>
      <c r="BK88" s="1"/>
      <c r="BL88" s="4"/>
      <c r="BM88" s="4"/>
      <c r="BN88" s="4"/>
      <c r="BO88" s="9"/>
      <c r="BP88" s="4"/>
      <c r="BQ88" s="4"/>
      <c r="BR88" s="4"/>
      <c r="BS88" s="1"/>
      <c r="BT88" s="4"/>
      <c r="BU88" s="1"/>
      <c r="BV88" s="6"/>
      <c r="BW88" s="1"/>
      <c r="BX88" s="4"/>
      <c r="BY88" s="4"/>
      <c r="BZ88" s="4"/>
      <c r="CA88" s="9"/>
      <c r="CB88" s="4"/>
      <c r="CC88" s="4"/>
      <c r="CD88" s="4"/>
      <c r="CE88" s="1"/>
      <c r="CF88" s="4"/>
      <c r="CG88" s="1"/>
      <c r="CH88" s="6"/>
      <c r="CI88" s="1"/>
      <c r="CJ88" s="4"/>
    </row>
    <row r="89" spans="1:88" ht="15" customHeight="1" x14ac:dyDescent="0.25">
      <c r="A89" s="26">
        <v>103</v>
      </c>
      <c r="B89" s="27" t="s">
        <v>901</v>
      </c>
      <c r="C89" s="27" t="s">
        <v>902</v>
      </c>
      <c r="D89" s="4" t="s">
        <v>330</v>
      </c>
      <c r="E89" s="4"/>
      <c r="F89" s="4"/>
      <c r="G89" s="9"/>
      <c r="H89" s="9"/>
      <c r="I89" s="24"/>
      <c r="J89" s="4"/>
      <c r="K89" s="1"/>
      <c r="L89" s="4"/>
      <c r="M89" s="1"/>
      <c r="N89" s="6"/>
      <c r="O89" s="1"/>
      <c r="P89" s="4"/>
      <c r="Q89" s="4"/>
      <c r="R89" s="4"/>
      <c r="S89" s="9"/>
      <c r="T89" s="4"/>
      <c r="U89" s="4"/>
      <c r="V89" s="4"/>
      <c r="W89" s="1"/>
      <c r="X89" s="4"/>
      <c r="Y89" s="1"/>
      <c r="Z89" s="6"/>
      <c r="AA89" s="1"/>
      <c r="AB89" s="4"/>
      <c r="AC89" s="4"/>
      <c r="AD89" s="4"/>
      <c r="AE89" s="9"/>
      <c r="AF89" s="4"/>
      <c r="AG89" s="4"/>
      <c r="AH89" s="4"/>
      <c r="AI89" s="1"/>
      <c r="AJ89" s="4"/>
      <c r="AK89" s="1"/>
      <c r="AL89" s="6"/>
      <c r="AM89" s="1"/>
      <c r="AN89" s="4"/>
      <c r="AO89" s="4"/>
      <c r="AP89" s="4"/>
      <c r="AQ89" s="9"/>
      <c r="AR89" s="4"/>
      <c r="AS89" s="4"/>
      <c r="AT89" s="4"/>
      <c r="AU89" s="1"/>
      <c r="AV89" s="4"/>
      <c r="AW89" s="1"/>
      <c r="AX89" s="6"/>
      <c r="AY89" s="1"/>
      <c r="AZ89" s="4"/>
      <c r="BA89" s="4"/>
      <c r="BB89" s="4"/>
      <c r="BC89" s="9"/>
      <c r="BD89" s="4"/>
      <c r="BE89" s="4"/>
      <c r="BF89" s="4"/>
      <c r="BG89" s="1"/>
      <c r="BH89" s="4"/>
      <c r="BI89" s="1"/>
      <c r="BJ89" s="6"/>
      <c r="BK89" s="1"/>
      <c r="BL89" s="4"/>
      <c r="BM89" s="4"/>
      <c r="BN89" s="4"/>
      <c r="BO89" s="9"/>
      <c r="BP89" s="4"/>
      <c r="BQ89" s="4"/>
      <c r="BR89" s="4"/>
      <c r="BS89" s="1"/>
      <c r="BT89" s="4"/>
      <c r="BU89" s="1"/>
      <c r="BV89" s="6"/>
      <c r="BW89" s="1"/>
      <c r="BX89" s="4"/>
      <c r="BY89" s="4"/>
      <c r="BZ89" s="4"/>
      <c r="CA89" s="9"/>
      <c r="CB89" s="4"/>
      <c r="CC89" s="4"/>
      <c r="CD89" s="4"/>
      <c r="CE89" s="1"/>
      <c r="CF89" s="4"/>
      <c r="CG89" s="1"/>
      <c r="CH89" s="6"/>
      <c r="CI89" s="1"/>
      <c r="CJ89" s="4"/>
    </row>
    <row r="90" spans="1:88" ht="15" customHeight="1" x14ac:dyDescent="0.25">
      <c r="A90" s="26">
        <v>104</v>
      </c>
      <c r="B90" s="27" t="s">
        <v>906</v>
      </c>
      <c r="C90" s="27" t="s">
        <v>907</v>
      </c>
      <c r="D90" s="4" t="s">
        <v>383</v>
      </c>
      <c r="E90" s="4" t="s">
        <v>543</v>
      </c>
      <c r="F90" s="4" t="s">
        <v>543</v>
      </c>
      <c r="G90" s="9">
        <v>0</v>
      </c>
      <c r="H90" s="9" t="s">
        <v>383</v>
      </c>
      <c r="I90" s="24">
        <v>5504094840</v>
      </c>
      <c r="J90" s="4" t="s">
        <v>1007</v>
      </c>
      <c r="K90" s="1">
        <v>42491</v>
      </c>
      <c r="L90" s="4" t="s">
        <v>1016</v>
      </c>
      <c r="M90" s="1">
        <v>42491</v>
      </c>
      <c r="N90" s="6">
        <v>400</v>
      </c>
      <c r="O90" s="1"/>
      <c r="P90" s="4"/>
      <c r="Q90" s="4"/>
      <c r="R90" s="4"/>
      <c r="S90" s="9"/>
      <c r="T90" s="4"/>
      <c r="U90" s="4"/>
      <c r="V90" s="4"/>
      <c r="W90" s="1"/>
      <c r="X90" s="4"/>
      <c r="Y90" s="1"/>
      <c r="Z90" s="6"/>
      <c r="AA90" s="1"/>
      <c r="AB90" s="4"/>
      <c r="AC90" s="4"/>
      <c r="AD90" s="4"/>
      <c r="AE90" s="9"/>
      <c r="AF90" s="4"/>
      <c r="AG90" s="4"/>
      <c r="AH90" s="4"/>
      <c r="AI90" s="1"/>
      <c r="AJ90" s="4"/>
      <c r="AK90" s="1"/>
      <c r="AL90" s="6"/>
      <c r="AM90" s="1"/>
      <c r="AN90" s="4"/>
      <c r="AO90" s="4"/>
      <c r="AP90" s="4"/>
      <c r="AQ90" s="9"/>
      <c r="AR90" s="4"/>
      <c r="AS90" s="4"/>
      <c r="AT90" s="4"/>
      <c r="AU90" s="1"/>
      <c r="AV90" s="4"/>
      <c r="AW90" s="1"/>
      <c r="AX90" s="6"/>
      <c r="AY90" s="1"/>
      <c r="AZ90" s="4"/>
      <c r="BA90" s="4"/>
      <c r="BB90" s="4"/>
      <c r="BC90" s="9"/>
      <c r="BD90" s="4"/>
      <c r="BE90" s="4"/>
      <c r="BF90" s="4"/>
      <c r="BG90" s="1"/>
      <c r="BH90" s="4"/>
      <c r="BI90" s="1"/>
      <c r="BJ90" s="6"/>
      <c r="BK90" s="1"/>
      <c r="BL90" s="4"/>
      <c r="BM90" s="4"/>
      <c r="BN90" s="4"/>
      <c r="BO90" s="9"/>
      <c r="BP90" s="4"/>
      <c r="BQ90" s="4"/>
      <c r="BR90" s="4"/>
      <c r="BS90" s="1"/>
      <c r="BT90" s="4"/>
      <c r="BU90" s="1"/>
      <c r="BV90" s="6"/>
      <c r="BW90" s="1"/>
      <c r="BX90" s="4"/>
      <c r="BY90" s="4"/>
      <c r="BZ90" s="4"/>
      <c r="CA90" s="9"/>
      <c r="CB90" s="4"/>
      <c r="CC90" s="4"/>
      <c r="CD90" s="4"/>
      <c r="CE90" s="1"/>
      <c r="CF90" s="4"/>
      <c r="CG90" s="1"/>
      <c r="CH90" s="6"/>
      <c r="CI90" s="1"/>
      <c r="CJ90" s="4"/>
    </row>
    <row r="91" spans="1:88" ht="15" customHeight="1" x14ac:dyDescent="0.25">
      <c r="A91" s="26">
        <v>105</v>
      </c>
      <c r="B91" s="27" t="s">
        <v>911</v>
      </c>
      <c r="C91" s="27" t="s">
        <v>912</v>
      </c>
      <c r="D91" s="4" t="s">
        <v>383</v>
      </c>
      <c r="E91" s="4" t="s">
        <v>542</v>
      </c>
      <c r="F91" s="4" t="s">
        <v>542</v>
      </c>
      <c r="G91" s="9">
        <v>0</v>
      </c>
      <c r="H91" s="9" t="s">
        <v>383</v>
      </c>
      <c r="I91" s="24">
        <v>5504094840</v>
      </c>
      <c r="J91" s="4" t="s">
        <v>1007</v>
      </c>
      <c r="K91" s="1">
        <v>40312</v>
      </c>
      <c r="L91" s="4">
        <v>168</v>
      </c>
      <c r="M91" s="1">
        <v>40312</v>
      </c>
      <c r="N91" s="6">
        <v>400</v>
      </c>
      <c r="O91" s="1"/>
      <c r="P91" s="4"/>
      <c r="Q91" s="4" t="s">
        <v>544</v>
      </c>
      <c r="R91" s="4" t="s">
        <v>544</v>
      </c>
      <c r="S91" s="9">
        <v>10</v>
      </c>
      <c r="T91" s="4" t="s">
        <v>383</v>
      </c>
      <c r="U91" s="4"/>
      <c r="V91" s="4" t="s">
        <v>1017</v>
      </c>
      <c r="W91" s="1">
        <v>42217</v>
      </c>
      <c r="X91" s="4"/>
      <c r="Y91" s="1">
        <v>42217</v>
      </c>
      <c r="Z91" s="6">
        <v>3000</v>
      </c>
      <c r="AA91" s="1"/>
      <c r="AB91" s="4"/>
      <c r="AC91" s="4"/>
      <c r="AD91" s="4"/>
      <c r="AE91" s="9"/>
      <c r="AF91" s="4"/>
      <c r="AG91" s="4"/>
      <c r="AH91" s="4"/>
      <c r="AI91" s="1"/>
      <c r="AJ91" s="4"/>
      <c r="AK91" s="1"/>
      <c r="AL91" s="6"/>
      <c r="AM91" s="1"/>
      <c r="AN91" s="4"/>
      <c r="AO91" s="4"/>
      <c r="AP91" s="4"/>
      <c r="AQ91" s="9"/>
      <c r="AR91" s="4"/>
      <c r="AS91" s="4"/>
      <c r="AT91" s="4"/>
      <c r="AU91" s="1"/>
      <c r="AV91" s="4"/>
      <c r="AW91" s="1"/>
      <c r="AX91" s="6"/>
      <c r="AY91" s="1"/>
      <c r="AZ91" s="4"/>
      <c r="BA91" s="4"/>
      <c r="BB91" s="4"/>
      <c r="BC91" s="9"/>
      <c r="BD91" s="4"/>
      <c r="BE91" s="4"/>
      <c r="BF91" s="4"/>
      <c r="BG91" s="1"/>
      <c r="BH91" s="4"/>
      <c r="BI91" s="1"/>
      <c r="BJ91" s="6"/>
      <c r="BK91" s="1"/>
      <c r="BL91" s="4"/>
      <c r="BM91" s="4"/>
      <c r="BN91" s="4"/>
      <c r="BO91" s="9"/>
      <c r="BP91" s="4"/>
      <c r="BQ91" s="4"/>
      <c r="BR91" s="4"/>
      <c r="BS91" s="1"/>
      <c r="BT91" s="4"/>
      <c r="BU91" s="1"/>
      <c r="BV91" s="6"/>
      <c r="BW91" s="1"/>
      <c r="BX91" s="4"/>
      <c r="BY91" s="4"/>
      <c r="BZ91" s="4"/>
      <c r="CA91" s="9"/>
      <c r="CB91" s="4"/>
      <c r="CC91" s="4"/>
      <c r="CD91" s="4"/>
      <c r="CE91" s="1"/>
      <c r="CF91" s="4"/>
      <c r="CG91" s="1"/>
      <c r="CH91" s="6"/>
      <c r="CI91" s="1"/>
      <c r="CJ91" s="4"/>
    </row>
    <row r="92" spans="1:88" ht="15" customHeight="1" x14ac:dyDescent="0.25">
      <c r="A92" s="26">
        <v>108</v>
      </c>
      <c r="B92" s="27" t="s">
        <v>916</v>
      </c>
      <c r="C92" s="27" t="s">
        <v>917</v>
      </c>
      <c r="D92" s="4" t="s">
        <v>330</v>
      </c>
      <c r="E92" s="4"/>
      <c r="F92" s="4"/>
      <c r="G92" s="9"/>
      <c r="H92" s="9"/>
      <c r="I92" s="24"/>
      <c r="J92" s="4"/>
      <c r="K92" s="1"/>
      <c r="L92" s="4"/>
      <c r="M92" s="1"/>
      <c r="N92" s="6"/>
      <c r="O92" s="1"/>
      <c r="P92" s="4"/>
      <c r="Q92" s="4"/>
      <c r="R92" s="4"/>
      <c r="S92" s="9"/>
      <c r="T92" s="4"/>
      <c r="U92" s="4"/>
      <c r="V92" s="4"/>
      <c r="W92" s="1"/>
      <c r="X92" s="4"/>
      <c r="Y92" s="1"/>
      <c r="Z92" s="6"/>
      <c r="AA92" s="1"/>
      <c r="AB92" s="4"/>
      <c r="AC92" s="4"/>
      <c r="AD92" s="4"/>
      <c r="AE92" s="9"/>
      <c r="AF92" s="4"/>
      <c r="AG92" s="4"/>
      <c r="AH92" s="4"/>
      <c r="AI92" s="1"/>
      <c r="AJ92" s="4"/>
      <c r="AK92" s="1"/>
      <c r="AL92" s="6"/>
      <c r="AM92" s="1"/>
      <c r="AN92" s="4"/>
      <c r="AO92" s="4"/>
      <c r="AP92" s="4"/>
      <c r="AQ92" s="9"/>
      <c r="AR92" s="4"/>
      <c r="AS92" s="4"/>
      <c r="AT92" s="4"/>
      <c r="AU92" s="1"/>
      <c r="AV92" s="4"/>
      <c r="AW92" s="1"/>
      <c r="AX92" s="6"/>
      <c r="AY92" s="1"/>
      <c r="AZ92" s="4"/>
      <c r="BA92" s="4"/>
      <c r="BB92" s="4"/>
      <c r="BC92" s="9"/>
      <c r="BD92" s="4"/>
      <c r="BE92" s="4"/>
      <c r="BF92" s="4"/>
      <c r="BG92" s="1"/>
      <c r="BH92" s="4"/>
      <c r="BI92" s="1"/>
      <c r="BJ92" s="6"/>
      <c r="BK92" s="1"/>
      <c r="BL92" s="4"/>
      <c r="BM92" s="4"/>
      <c r="BN92" s="4"/>
      <c r="BO92" s="9"/>
      <c r="BP92" s="4"/>
      <c r="BQ92" s="4"/>
      <c r="BR92" s="4"/>
      <c r="BS92" s="1"/>
      <c r="BT92" s="4"/>
      <c r="BU92" s="1"/>
      <c r="BV92" s="6"/>
      <c r="BW92" s="1"/>
      <c r="BX92" s="4"/>
      <c r="BY92" s="4"/>
      <c r="BZ92" s="4"/>
      <c r="CA92" s="9"/>
      <c r="CB92" s="4"/>
      <c r="CC92" s="4"/>
      <c r="CD92" s="4"/>
      <c r="CE92" s="1"/>
      <c r="CF92" s="4"/>
      <c r="CG92" s="1"/>
      <c r="CH92" s="6"/>
      <c r="CI92" s="1"/>
      <c r="CJ92" s="4"/>
    </row>
    <row r="93" spans="1:88" ht="15" customHeight="1" x14ac:dyDescent="0.25">
      <c r="A93" s="26">
        <v>111</v>
      </c>
      <c r="B93" s="27" t="s">
        <v>921</v>
      </c>
      <c r="C93" s="27" t="s">
        <v>922</v>
      </c>
      <c r="D93" s="4" t="s">
        <v>330</v>
      </c>
      <c r="E93" s="4"/>
      <c r="F93" s="4"/>
      <c r="G93" s="9"/>
      <c r="H93" s="9"/>
      <c r="I93" s="24"/>
      <c r="J93" s="4"/>
      <c r="K93" s="1"/>
      <c r="L93" s="4"/>
      <c r="M93" s="1"/>
      <c r="N93" s="6"/>
      <c r="O93" s="1"/>
      <c r="P93" s="4"/>
      <c r="Q93" s="4"/>
      <c r="R93" s="4"/>
      <c r="S93" s="9"/>
      <c r="T93" s="4"/>
      <c r="U93" s="4"/>
      <c r="V93" s="4"/>
      <c r="W93" s="1"/>
      <c r="X93" s="4"/>
      <c r="Y93" s="1"/>
      <c r="Z93" s="6"/>
      <c r="AA93" s="1"/>
      <c r="AB93" s="4"/>
      <c r="AC93" s="4"/>
      <c r="AD93" s="4"/>
      <c r="AE93" s="9"/>
      <c r="AF93" s="4"/>
      <c r="AG93" s="4"/>
      <c r="AH93" s="4"/>
      <c r="AI93" s="1"/>
      <c r="AJ93" s="4"/>
      <c r="AK93" s="1"/>
      <c r="AL93" s="6"/>
      <c r="AM93" s="1"/>
      <c r="AN93" s="4"/>
      <c r="AO93" s="4"/>
      <c r="AP93" s="4"/>
      <c r="AQ93" s="9"/>
      <c r="AR93" s="4"/>
      <c r="AS93" s="4"/>
      <c r="AT93" s="4"/>
      <c r="AU93" s="1"/>
      <c r="AV93" s="4"/>
      <c r="AW93" s="1"/>
      <c r="AX93" s="6"/>
      <c r="AY93" s="1"/>
      <c r="AZ93" s="4"/>
      <c r="BA93" s="4"/>
      <c r="BB93" s="4"/>
      <c r="BC93" s="9"/>
      <c r="BD93" s="4"/>
      <c r="BE93" s="4"/>
      <c r="BF93" s="4"/>
      <c r="BG93" s="1"/>
      <c r="BH93" s="4"/>
      <c r="BI93" s="1"/>
      <c r="BJ93" s="6"/>
      <c r="BK93" s="1"/>
      <c r="BL93" s="4"/>
      <c r="BM93" s="4"/>
      <c r="BN93" s="4"/>
      <c r="BO93" s="9"/>
      <c r="BP93" s="4"/>
      <c r="BQ93" s="4"/>
      <c r="BR93" s="4"/>
      <c r="BS93" s="1"/>
      <c r="BT93" s="4"/>
      <c r="BU93" s="1"/>
      <c r="BV93" s="6"/>
      <c r="BW93" s="1"/>
      <c r="BX93" s="4"/>
      <c r="BY93" s="4"/>
      <c r="BZ93" s="4"/>
      <c r="CA93" s="9"/>
      <c r="CB93" s="4"/>
      <c r="CC93" s="4"/>
      <c r="CD93" s="4"/>
      <c r="CE93" s="1"/>
      <c r="CF93" s="4"/>
      <c r="CG93" s="1"/>
      <c r="CH93" s="6"/>
      <c r="CI93" s="1"/>
      <c r="CJ93" s="4"/>
    </row>
    <row r="94" spans="1:88" ht="15" customHeight="1" x14ac:dyDescent="0.25">
      <c r="A94" s="26">
        <v>113</v>
      </c>
      <c r="B94" s="27" t="s">
        <v>923</v>
      </c>
      <c r="C94" s="27" t="s">
        <v>924</v>
      </c>
      <c r="D94" s="4" t="s">
        <v>330</v>
      </c>
      <c r="E94" s="4"/>
      <c r="F94" s="4"/>
      <c r="G94" s="9"/>
      <c r="H94" s="9"/>
      <c r="I94" s="24"/>
      <c r="J94" s="4"/>
      <c r="K94" s="1"/>
      <c r="L94" s="4"/>
      <c r="M94" s="1"/>
      <c r="N94" s="6"/>
      <c r="O94" s="1"/>
      <c r="P94" s="4"/>
      <c r="Q94" s="4"/>
      <c r="R94" s="4"/>
      <c r="S94" s="9"/>
      <c r="T94" s="4"/>
      <c r="U94" s="4"/>
      <c r="V94" s="4"/>
      <c r="W94" s="1"/>
      <c r="X94" s="4"/>
      <c r="Y94" s="1"/>
      <c r="Z94" s="6"/>
      <c r="AA94" s="1"/>
      <c r="AB94" s="4"/>
      <c r="AC94" s="4"/>
      <c r="AD94" s="4"/>
      <c r="AE94" s="9"/>
      <c r="AF94" s="4"/>
      <c r="AG94" s="4"/>
      <c r="AH94" s="4"/>
      <c r="AI94" s="1"/>
      <c r="AJ94" s="4"/>
      <c r="AK94" s="1"/>
      <c r="AL94" s="6"/>
      <c r="AM94" s="1"/>
      <c r="AN94" s="4"/>
      <c r="AO94" s="4"/>
      <c r="AP94" s="4"/>
      <c r="AQ94" s="9"/>
      <c r="AR94" s="4"/>
      <c r="AS94" s="4"/>
      <c r="AT94" s="4"/>
      <c r="AU94" s="1"/>
      <c r="AV94" s="4"/>
      <c r="AW94" s="1"/>
      <c r="AX94" s="6"/>
      <c r="AY94" s="1"/>
      <c r="AZ94" s="4"/>
      <c r="BA94" s="4"/>
      <c r="BB94" s="4"/>
      <c r="BC94" s="9"/>
      <c r="BD94" s="4"/>
      <c r="BE94" s="4"/>
      <c r="BF94" s="4"/>
      <c r="BG94" s="1"/>
      <c r="BH94" s="4"/>
      <c r="BI94" s="1"/>
      <c r="BJ94" s="6"/>
      <c r="BK94" s="1"/>
      <c r="BL94" s="4"/>
      <c r="BM94" s="4"/>
      <c r="BN94" s="4"/>
      <c r="BO94" s="9"/>
      <c r="BP94" s="4"/>
      <c r="BQ94" s="4"/>
      <c r="BR94" s="4"/>
      <c r="BS94" s="1"/>
      <c r="BT94" s="4"/>
      <c r="BU94" s="1"/>
      <c r="BV94" s="6"/>
      <c r="BW94" s="1"/>
      <c r="BX94" s="4"/>
      <c r="BY94" s="4"/>
      <c r="BZ94" s="4"/>
      <c r="CA94" s="9"/>
      <c r="CB94" s="4"/>
      <c r="CC94" s="4"/>
      <c r="CD94" s="4"/>
      <c r="CE94" s="1"/>
      <c r="CF94" s="4"/>
      <c r="CG94" s="1"/>
      <c r="CH94" s="6"/>
      <c r="CI94" s="1"/>
      <c r="CJ94" s="4"/>
    </row>
    <row r="95" spans="1:88" ht="15" customHeight="1" x14ac:dyDescent="0.25">
      <c r="A95" s="26">
        <v>114</v>
      </c>
      <c r="B95" s="27" t="s">
        <v>928</v>
      </c>
      <c r="C95" s="27" t="s">
        <v>929</v>
      </c>
      <c r="D95" s="4" t="s">
        <v>330</v>
      </c>
      <c r="E95" s="4"/>
      <c r="F95" s="4"/>
      <c r="G95" s="9"/>
      <c r="H95" s="9"/>
      <c r="I95" s="24"/>
      <c r="J95" s="4"/>
      <c r="K95" s="1"/>
      <c r="L95" s="4"/>
      <c r="M95" s="1"/>
      <c r="N95" s="6"/>
      <c r="O95" s="1"/>
      <c r="P95" s="4"/>
      <c r="Q95" s="4"/>
      <c r="R95" s="4"/>
      <c r="S95" s="9"/>
      <c r="T95" s="4"/>
      <c r="U95" s="4"/>
      <c r="V95" s="4"/>
      <c r="W95" s="1"/>
      <c r="X95" s="4"/>
      <c r="Y95" s="1"/>
      <c r="Z95" s="6"/>
      <c r="AA95" s="1"/>
      <c r="AB95" s="4"/>
      <c r="AC95" s="4"/>
      <c r="AD95" s="4"/>
      <c r="AE95" s="9"/>
      <c r="AF95" s="4"/>
      <c r="AG95" s="4"/>
      <c r="AH95" s="4"/>
      <c r="AI95" s="1"/>
      <c r="AJ95" s="4"/>
      <c r="AK95" s="1"/>
      <c r="AL95" s="6"/>
      <c r="AM95" s="1"/>
      <c r="AN95" s="4"/>
      <c r="AO95" s="4"/>
      <c r="AP95" s="4"/>
      <c r="AQ95" s="9"/>
      <c r="AR95" s="4"/>
      <c r="AS95" s="4"/>
      <c r="AT95" s="4"/>
      <c r="AU95" s="1"/>
      <c r="AV95" s="4"/>
      <c r="AW95" s="1"/>
      <c r="AX95" s="6"/>
      <c r="AY95" s="1"/>
      <c r="AZ95" s="4"/>
      <c r="BA95" s="4"/>
      <c r="BB95" s="4"/>
      <c r="BC95" s="9"/>
      <c r="BD95" s="4"/>
      <c r="BE95" s="4"/>
      <c r="BF95" s="4"/>
      <c r="BG95" s="1"/>
      <c r="BH95" s="4"/>
      <c r="BI95" s="1"/>
      <c r="BJ95" s="6"/>
      <c r="BK95" s="1"/>
      <c r="BL95" s="4"/>
      <c r="BM95" s="4"/>
      <c r="BN95" s="4"/>
      <c r="BO95" s="9"/>
      <c r="BP95" s="4"/>
      <c r="BQ95" s="4"/>
      <c r="BR95" s="4"/>
      <c r="BS95" s="1"/>
      <c r="BT95" s="4"/>
      <c r="BU95" s="1"/>
      <c r="BV95" s="6"/>
      <c r="BW95" s="1"/>
      <c r="BX95" s="4"/>
      <c r="BY95" s="4"/>
      <c r="BZ95" s="4"/>
      <c r="CA95" s="9"/>
      <c r="CB95" s="4"/>
      <c r="CC95" s="4"/>
      <c r="CD95" s="4"/>
      <c r="CE95" s="1"/>
      <c r="CF95" s="4"/>
      <c r="CG95" s="1"/>
      <c r="CH95" s="6"/>
      <c r="CI95" s="1"/>
      <c r="CJ95" s="4"/>
    </row>
    <row r="96" spans="1:88" ht="15" customHeight="1" x14ac:dyDescent="0.25">
      <c r="A96" s="26">
        <v>116</v>
      </c>
      <c r="B96" s="27" t="s">
        <v>933</v>
      </c>
      <c r="C96" s="27" t="s">
        <v>934</v>
      </c>
      <c r="D96" s="4" t="s">
        <v>330</v>
      </c>
      <c r="E96" s="4"/>
      <c r="F96" s="4"/>
      <c r="G96" s="9"/>
      <c r="H96" s="9"/>
      <c r="I96" s="24"/>
      <c r="J96" s="4"/>
      <c r="K96" s="1"/>
      <c r="L96" s="4"/>
      <c r="M96" s="1"/>
      <c r="N96" s="6"/>
      <c r="O96" s="1"/>
      <c r="P96" s="4"/>
      <c r="Q96" s="4"/>
      <c r="R96" s="4"/>
      <c r="S96" s="9"/>
      <c r="T96" s="4"/>
      <c r="U96" s="4"/>
      <c r="V96" s="4"/>
      <c r="W96" s="1"/>
      <c r="X96" s="4"/>
      <c r="Y96" s="1"/>
      <c r="Z96" s="6"/>
      <c r="AA96" s="1"/>
      <c r="AB96" s="4"/>
      <c r="AC96" s="4"/>
      <c r="AD96" s="4"/>
      <c r="AE96" s="9"/>
      <c r="AF96" s="4"/>
      <c r="AG96" s="4"/>
      <c r="AH96" s="4"/>
      <c r="AI96" s="1"/>
      <c r="AJ96" s="4"/>
      <c r="AK96" s="1"/>
      <c r="AL96" s="6"/>
      <c r="AM96" s="1"/>
      <c r="AN96" s="4"/>
      <c r="AO96" s="4"/>
      <c r="AP96" s="4"/>
      <c r="AQ96" s="9"/>
      <c r="AR96" s="4"/>
      <c r="AS96" s="4"/>
      <c r="AT96" s="4"/>
      <c r="AU96" s="1"/>
      <c r="AV96" s="4"/>
      <c r="AW96" s="1"/>
      <c r="AX96" s="6"/>
      <c r="AY96" s="1"/>
      <c r="AZ96" s="4"/>
      <c r="BA96" s="4"/>
      <c r="BB96" s="4"/>
      <c r="BC96" s="9"/>
      <c r="BD96" s="4"/>
      <c r="BE96" s="4"/>
      <c r="BF96" s="4"/>
      <c r="BG96" s="1"/>
      <c r="BH96" s="4"/>
      <c r="BI96" s="1"/>
      <c r="BJ96" s="6"/>
      <c r="BK96" s="1"/>
      <c r="BL96" s="4"/>
      <c r="BM96" s="4"/>
      <c r="BN96" s="4"/>
      <c r="BO96" s="9"/>
      <c r="BP96" s="4"/>
      <c r="BQ96" s="4"/>
      <c r="BR96" s="4"/>
      <c r="BS96" s="1"/>
      <c r="BT96" s="4"/>
      <c r="BU96" s="1"/>
      <c r="BV96" s="6"/>
      <c r="BW96" s="1"/>
      <c r="BX96" s="4"/>
      <c r="BY96" s="4"/>
      <c r="BZ96" s="4"/>
      <c r="CA96" s="9"/>
      <c r="CB96" s="4"/>
      <c r="CC96" s="4"/>
      <c r="CD96" s="4"/>
      <c r="CE96" s="1"/>
      <c r="CF96" s="4"/>
      <c r="CG96" s="1"/>
      <c r="CH96" s="6"/>
      <c r="CI96" s="1"/>
      <c r="CJ96" s="4"/>
    </row>
    <row r="97" spans="1:88" ht="15" customHeight="1" x14ac:dyDescent="0.25">
      <c r="A97" s="26">
        <v>117</v>
      </c>
      <c r="B97" s="27" t="s">
        <v>937</v>
      </c>
      <c r="C97" s="27" t="s">
        <v>938</v>
      </c>
      <c r="D97" s="4" t="s">
        <v>330</v>
      </c>
      <c r="E97" s="4"/>
      <c r="F97" s="4"/>
      <c r="G97" s="9"/>
      <c r="H97" s="9"/>
      <c r="I97" s="24"/>
      <c r="J97" s="4"/>
      <c r="K97" s="1"/>
      <c r="L97" s="4"/>
      <c r="M97" s="1"/>
      <c r="N97" s="6"/>
      <c r="O97" s="1"/>
      <c r="P97" s="4"/>
      <c r="Q97" s="4"/>
      <c r="R97" s="4"/>
      <c r="S97" s="9"/>
      <c r="T97" s="4"/>
      <c r="U97" s="4"/>
      <c r="V97" s="4"/>
      <c r="W97" s="1"/>
      <c r="X97" s="4"/>
      <c r="Y97" s="1"/>
      <c r="Z97" s="6"/>
      <c r="AA97" s="1"/>
      <c r="AB97" s="4"/>
      <c r="AC97" s="4"/>
      <c r="AD97" s="4"/>
      <c r="AE97" s="9"/>
      <c r="AF97" s="4"/>
      <c r="AG97" s="4"/>
      <c r="AH97" s="4"/>
      <c r="AI97" s="1"/>
      <c r="AJ97" s="4"/>
      <c r="AK97" s="1"/>
      <c r="AL97" s="6"/>
      <c r="AM97" s="1"/>
      <c r="AN97" s="4"/>
      <c r="AO97" s="4"/>
      <c r="AP97" s="4"/>
      <c r="AQ97" s="9"/>
      <c r="AR97" s="4"/>
      <c r="AS97" s="4"/>
      <c r="AT97" s="4"/>
      <c r="AU97" s="1"/>
      <c r="AV97" s="4"/>
      <c r="AW97" s="1"/>
      <c r="AX97" s="6"/>
      <c r="AY97" s="1"/>
      <c r="AZ97" s="4"/>
      <c r="BA97" s="4"/>
      <c r="BB97" s="4"/>
      <c r="BC97" s="9"/>
      <c r="BD97" s="4"/>
      <c r="BE97" s="4"/>
      <c r="BF97" s="4"/>
      <c r="BG97" s="1"/>
      <c r="BH97" s="4"/>
      <c r="BI97" s="1"/>
      <c r="BJ97" s="6"/>
      <c r="BK97" s="1"/>
      <c r="BL97" s="4"/>
      <c r="BM97" s="4"/>
      <c r="BN97" s="4"/>
      <c r="BO97" s="9"/>
      <c r="BP97" s="4"/>
      <c r="BQ97" s="4"/>
      <c r="BR97" s="4"/>
      <c r="BS97" s="1"/>
      <c r="BT97" s="4"/>
      <c r="BU97" s="1"/>
      <c r="BV97" s="6"/>
      <c r="BW97" s="1"/>
      <c r="BX97" s="4"/>
      <c r="BY97" s="4"/>
      <c r="BZ97" s="4"/>
      <c r="CA97" s="9"/>
      <c r="CB97" s="4"/>
      <c r="CC97" s="4"/>
      <c r="CD97" s="4"/>
      <c r="CE97" s="1"/>
      <c r="CF97" s="4"/>
      <c r="CG97" s="1"/>
      <c r="CH97" s="6"/>
      <c r="CI97" s="1"/>
      <c r="CJ97" s="4"/>
    </row>
    <row r="98" spans="1:88" ht="15" customHeight="1" x14ac:dyDescent="0.25">
      <c r="A98" s="26">
        <v>119</v>
      </c>
      <c r="B98" s="27" t="s">
        <v>941</v>
      </c>
      <c r="C98" s="27" t="s">
        <v>942</v>
      </c>
      <c r="D98" s="4" t="s">
        <v>383</v>
      </c>
      <c r="E98" s="4" t="s">
        <v>542</v>
      </c>
      <c r="F98" s="4" t="s">
        <v>542</v>
      </c>
      <c r="G98" s="9">
        <v>0</v>
      </c>
      <c r="H98" s="9" t="s">
        <v>383</v>
      </c>
      <c r="I98" s="24">
        <v>5504094840</v>
      </c>
      <c r="J98" s="4" t="s">
        <v>1007</v>
      </c>
      <c r="K98" s="1">
        <v>40312</v>
      </c>
      <c r="L98" s="4">
        <v>168</v>
      </c>
      <c r="M98" s="1">
        <v>40312</v>
      </c>
      <c r="N98" s="6">
        <v>400</v>
      </c>
      <c r="O98" s="1"/>
      <c r="P98" s="4"/>
      <c r="Q98" s="4" t="s">
        <v>544</v>
      </c>
      <c r="R98" s="4" t="s">
        <v>544</v>
      </c>
      <c r="S98" s="9">
        <v>4.12</v>
      </c>
      <c r="T98" s="4" t="s">
        <v>383</v>
      </c>
      <c r="U98" s="4">
        <v>5505021957</v>
      </c>
      <c r="V98" s="4" t="s">
        <v>1018</v>
      </c>
      <c r="W98" s="1">
        <v>39814</v>
      </c>
      <c r="X98" s="4" t="s">
        <v>1019</v>
      </c>
      <c r="Y98" s="1">
        <v>39814</v>
      </c>
      <c r="Z98" s="6">
        <v>824</v>
      </c>
      <c r="AA98" s="1"/>
      <c r="AB98" s="4"/>
      <c r="AC98" s="4" t="s">
        <v>544</v>
      </c>
      <c r="AD98" s="4" t="s">
        <v>544</v>
      </c>
      <c r="AE98" s="9">
        <v>8</v>
      </c>
      <c r="AF98" s="4" t="s">
        <v>383</v>
      </c>
      <c r="AG98" s="4"/>
      <c r="AH98" s="4" t="s">
        <v>1017</v>
      </c>
      <c r="AI98" s="1">
        <v>41974</v>
      </c>
      <c r="AJ98" s="4"/>
      <c r="AK98" s="1">
        <v>41974</v>
      </c>
      <c r="AL98" s="6">
        <v>2000</v>
      </c>
      <c r="AM98" s="1"/>
      <c r="AN98" s="4"/>
      <c r="AO98" s="4"/>
      <c r="AP98" s="4"/>
      <c r="AQ98" s="9"/>
      <c r="AR98" s="4"/>
      <c r="AS98" s="4"/>
      <c r="AT98" s="4"/>
      <c r="AU98" s="1"/>
      <c r="AV98" s="4"/>
      <c r="AW98" s="1"/>
      <c r="AX98" s="6"/>
      <c r="AY98" s="1"/>
      <c r="AZ98" s="4"/>
      <c r="BA98" s="4"/>
      <c r="BB98" s="4"/>
      <c r="BC98" s="9"/>
      <c r="BD98" s="4"/>
      <c r="BE98" s="4"/>
      <c r="BF98" s="4"/>
      <c r="BG98" s="1"/>
      <c r="BH98" s="4"/>
      <c r="BI98" s="1"/>
      <c r="BJ98" s="6"/>
      <c r="BK98" s="1"/>
      <c r="BL98" s="4"/>
      <c r="BM98" s="4"/>
      <c r="BN98" s="4"/>
      <c r="BO98" s="9"/>
      <c r="BP98" s="4"/>
      <c r="BQ98" s="4"/>
      <c r="BR98" s="4"/>
      <c r="BS98" s="1"/>
      <c r="BT98" s="4"/>
      <c r="BU98" s="1"/>
      <c r="BV98" s="6"/>
      <c r="BW98" s="1"/>
      <c r="BX98" s="4"/>
      <c r="BY98" s="4"/>
      <c r="BZ98" s="4"/>
      <c r="CA98" s="9"/>
      <c r="CB98" s="4"/>
      <c r="CC98" s="4"/>
      <c r="CD98" s="4"/>
      <c r="CE98" s="1"/>
      <c r="CF98" s="4"/>
      <c r="CG98" s="1"/>
      <c r="CH98" s="6"/>
      <c r="CI98" s="1"/>
      <c r="CJ98" s="4"/>
    </row>
    <row r="99" spans="1:88" ht="15" customHeight="1" x14ac:dyDescent="0.25">
      <c r="A99" s="26">
        <v>120</v>
      </c>
      <c r="B99" s="27" t="s">
        <v>946</v>
      </c>
      <c r="C99" s="27" t="s">
        <v>947</v>
      </c>
      <c r="D99" s="4" t="s">
        <v>330</v>
      </c>
      <c r="E99" s="4"/>
      <c r="F99" s="4"/>
      <c r="G99" s="9"/>
      <c r="H99" s="9"/>
      <c r="I99" s="24"/>
      <c r="J99" s="4"/>
      <c r="K99" s="1"/>
      <c r="L99" s="4"/>
      <c r="M99" s="1"/>
      <c r="N99" s="6"/>
      <c r="O99" s="1"/>
      <c r="P99" s="4"/>
      <c r="Q99" s="4"/>
      <c r="R99" s="4"/>
      <c r="S99" s="9"/>
      <c r="T99" s="4"/>
      <c r="U99" s="4"/>
      <c r="V99" s="4"/>
      <c r="W99" s="1"/>
      <c r="X99" s="4"/>
      <c r="Y99" s="1"/>
      <c r="Z99" s="6"/>
      <c r="AA99" s="1"/>
      <c r="AB99" s="4"/>
      <c r="AC99" s="4"/>
      <c r="AD99" s="4"/>
      <c r="AE99" s="9"/>
      <c r="AF99" s="4"/>
      <c r="AG99" s="4"/>
      <c r="AH99" s="4"/>
      <c r="AI99" s="1"/>
      <c r="AJ99" s="4"/>
      <c r="AK99" s="1"/>
      <c r="AL99" s="6"/>
      <c r="AM99" s="1"/>
      <c r="AN99" s="4"/>
      <c r="AO99" s="4"/>
      <c r="AP99" s="4"/>
      <c r="AQ99" s="9"/>
      <c r="AR99" s="4"/>
      <c r="AS99" s="4"/>
      <c r="AT99" s="4"/>
      <c r="AU99" s="1"/>
      <c r="AV99" s="4"/>
      <c r="AW99" s="1"/>
      <c r="AX99" s="6"/>
      <c r="AY99" s="1"/>
      <c r="AZ99" s="4"/>
      <c r="BA99" s="4"/>
      <c r="BB99" s="4"/>
      <c r="BC99" s="9"/>
      <c r="BD99" s="4"/>
      <c r="BE99" s="4"/>
      <c r="BF99" s="4"/>
      <c r="BG99" s="1"/>
      <c r="BH99" s="4"/>
      <c r="BI99" s="1"/>
      <c r="BJ99" s="6"/>
      <c r="BK99" s="1"/>
      <c r="BL99" s="4"/>
      <c r="BM99" s="4"/>
      <c r="BN99" s="4"/>
      <c r="BO99" s="9"/>
      <c r="BP99" s="4"/>
      <c r="BQ99" s="4"/>
      <c r="BR99" s="4"/>
      <c r="BS99" s="1"/>
      <c r="BT99" s="4"/>
      <c r="BU99" s="1"/>
      <c r="BV99" s="6"/>
      <c r="BW99" s="1"/>
      <c r="BX99" s="4"/>
      <c r="BY99" s="4"/>
      <c r="BZ99" s="4"/>
      <c r="CA99" s="9"/>
      <c r="CB99" s="4"/>
      <c r="CC99" s="4"/>
      <c r="CD99" s="4"/>
      <c r="CE99" s="1"/>
      <c r="CF99" s="4"/>
      <c r="CG99" s="1"/>
      <c r="CH99" s="6"/>
      <c r="CI99" s="1"/>
      <c r="CJ99" s="4"/>
    </row>
    <row r="100" spans="1:88" ht="15" customHeight="1" x14ac:dyDescent="0.25">
      <c r="A100" s="26">
        <v>121</v>
      </c>
      <c r="B100" s="27" t="s">
        <v>951</v>
      </c>
      <c r="C100" s="27" t="s">
        <v>952</v>
      </c>
      <c r="D100" s="4" t="s">
        <v>330</v>
      </c>
      <c r="E100" s="4"/>
      <c r="F100" s="4"/>
      <c r="G100" s="9"/>
      <c r="H100" s="9"/>
      <c r="I100" s="24"/>
      <c r="J100" s="4"/>
      <c r="K100" s="1"/>
      <c r="L100" s="4"/>
      <c r="M100" s="1"/>
      <c r="N100" s="6"/>
      <c r="O100" s="1"/>
      <c r="P100" s="4"/>
      <c r="Q100" s="4"/>
      <c r="R100" s="4"/>
      <c r="S100" s="9"/>
      <c r="T100" s="4"/>
      <c r="U100" s="4"/>
      <c r="V100" s="4"/>
      <c r="W100" s="1"/>
      <c r="X100" s="4"/>
      <c r="Y100" s="1"/>
      <c r="Z100" s="6"/>
      <c r="AA100" s="1"/>
      <c r="AB100" s="4"/>
      <c r="AC100" s="4"/>
      <c r="AD100" s="4"/>
      <c r="AE100" s="9"/>
      <c r="AF100" s="4"/>
      <c r="AG100" s="4"/>
      <c r="AH100" s="4"/>
      <c r="AI100" s="1"/>
      <c r="AJ100" s="4"/>
      <c r="AK100" s="1"/>
      <c r="AL100" s="6"/>
      <c r="AM100" s="1"/>
      <c r="AN100" s="4"/>
      <c r="AO100" s="4"/>
      <c r="AP100" s="4"/>
      <c r="AQ100" s="9"/>
      <c r="AR100" s="4"/>
      <c r="AS100" s="4"/>
      <c r="AT100" s="4"/>
      <c r="AU100" s="1"/>
      <c r="AV100" s="4"/>
      <c r="AW100" s="1"/>
      <c r="AX100" s="6"/>
      <c r="AY100" s="1"/>
      <c r="AZ100" s="4"/>
      <c r="BA100" s="4"/>
      <c r="BB100" s="4"/>
      <c r="BC100" s="9"/>
      <c r="BD100" s="4"/>
      <c r="BE100" s="4"/>
      <c r="BF100" s="4"/>
      <c r="BG100" s="1"/>
      <c r="BH100" s="4"/>
      <c r="BI100" s="1"/>
      <c r="BJ100" s="6"/>
      <c r="BK100" s="1"/>
      <c r="BL100" s="4"/>
      <c r="BM100" s="4"/>
      <c r="BN100" s="4"/>
      <c r="BO100" s="9"/>
      <c r="BP100" s="4"/>
      <c r="BQ100" s="4"/>
      <c r="BR100" s="4"/>
      <c r="BS100" s="1"/>
      <c r="BT100" s="4"/>
      <c r="BU100" s="1"/>
      <c r="BV100" s="6"/>
      <c r="BW100" s="1"/>
      <c r="BX100" s="4"/>
      <c r="BY100" s="4"/>
      <c r="BZ100" s="4"/>
      <c r="CA100" s="9"/>
      <c r="CB100" s="4"/>
      <c r="CC100" s="4"/>
      <c r="CD100" s="4"/>
      <c r="CE100" s="1"/>
      <c r="CF100" s="4"/>
      <c r="CG100" s="1"/>
      <c r="CH100" s="6"/>
      <c r="CI100" s="1"/>
      <c r="CJ100" s="4"/>
    </row>
    <row r="101" spans="1:88" ht="15" customHeight="1" x14ac:dyDescent="0.25">
      <c r="A101" s="26">
        <v>122</v>
      </c>
      <c r="B101" s="27" t="s">
        <v>956</v>
      </c>
      <c r="C101" s="27" t="s">
        <v>957</v>
      </c>
      <c r="D101" s="4" t="s">
        <v>383</v>
      </c>
      <c r="E101" s="4" t="s">
        <v>542</v>
      </c>
      <c r="F101" s="4" t="s">
        <v>542</v>
      </c>
      <c r="G101" s="9">
        <v>0</v>
      </c>
      <c r="H101" s="9" t="s">
        <v>383</v>
      </c>
      <c r="I101" s="24">
        <v>5504094840</v>
      </c>
      <c r="J101" s="4" t="s">
        <v>1007</v>
      </c>
      <c r="K101" s="1">
        <v>40312</v>
      </c>
      <c r="L101" s="4">
        <v>168</v>
      </c>
      <c r="M101" s="1">
        <v>40312</v>
      </c>
      <c r="N101" s="6">
        <v>400</v>
      </c>
      <c r="O101" s="1"/>
      <c r="P101" s="4"/>
      <c r="Q101" s="4"/>
      <c r="R101" s="4"/>
      <c r="S101" s="9"/>
      <c r="T101" s="4"/>
      <c r="U101" s="4"/>
      <c r="V101" s="4"/>
      <c r="W101" s="1"/>
      <c r="X101" s="4"/>
      <c r="Y101" s="1"/>
      <c r="Z101" s="6"/>
      <c r="AA101" s="1"/>
      <c r="AB101" s="4"/>
      <c r="AC101" s="4"/>
      <c r="AD101" s="4"/>
      <c r="AE101" s="9"/>
      <c r="AF101" s="4"/>
      <c r="AG101" s="4"/>
      <c r="AH101" s="4"/>
      <c r="AI101" s="1"/>
      <c r="AJ101" s="4"/>
      <c r="AK101" s="1"/>
      <c r="AL101" s="6"/>
      <c r="AM101" s="1"/>
      <c r="AN101" s="4"/>
      <c r="AO101" s="4"/>
      <c r="AP101" s="4"/>
      <c r="AQ101" s="9"/>
      <c r="AR101" s="4"/>
      <c r="AS101" s="4"/>
      <c r="AT101" s="4"/>
      <c r="AU101" s="1"/>
      <c r="AV101" s="4"/>
      <c r="AW101" s="1"/>
      <c r="AX101" s="6"/>
      <c r="AY101" s="1"/>
      <c r="AZ101" s="4"/>
      <c r="BA101" s="4"/>
      <c r="BB101" s="4"/>
      <c r="BC101" s="9"/>
      <c r="BD101" s="4"/>
      <c r="BE101" s="4"/>
      <c r="BF101" s="4"/>
      <c r="BG101" s="1"/>
      <c r="BH101" s="4"/>
      <c r="BI101" s="1"/>
      <c r="BJ101" s="6"/>
      <c r="BK101" s="1"/>
      <c r="BL101" s="4"/>
      <c r="BM101" s="4"/>
      <c r="BN101" s="4"/>
      <c r="BO101" s="9"/>
      <c r="BP101" s="4"/>
      <c r="BQ101" s="4"/>
      <c r="BR101" s="4"/>
      <c r="BS101" s="1"/>
      <c r="BT101" s="4"/>
      <c r="BU101" s="1"/>
      <c r="BV101" s="6"/>
      <c r="BW101" s="1"/>
      <c r="BX101" s="4"/>
      <c r="BY101" s="4"/>
      <c r="BZ101" s="4"/>
      <c r="CA101" s="9"/>
      <c r="CB101" s="4"/>
      <c r="CC101" s="4"/>
      <c r="CD101" s="4"/>
      <c r="CE101" s="1"/>
      <c r="CF101" s="4"/>
      <c r="CG101" s="1"/>
      <c r="CH101" s="6"/>
      <c r="CI101" s="1"/>
      <c r="CJ101" s="4"/>
    </row>
    <row r="102" spans="1:88" ht="15" customHeight="1" x14ac:dyDescent="0.25">
      <c r="A102" s="26">
        <v>123</v>
      </c>
      <c r="B102" s="27" t="s">
        <v>961</v>
      </c>
      <c r="C102" s="27" t="s">
        <v>962</v>
      </c>
      <c r="D102" s="4" t="s">
        <v>330</v>
      </c>
      <c r="E102" s="4"/>
      <c r="F102" s="4"/>
      <c r="G102" s="9"/>
      <c r="H102" s="9"/>
      <c r="I102" s="24"/>
      <c r="J102" s="4"/>
      <c r="K102" s="1"/>
      <c r="L102" s="4"/>
      <c r="M102" s="1"/>
      <c r="N102" s="6"/>
      <c r="O102" s="1"/>
      <c r="P102" s="4"/>
      <c r="Q102" s="4"/>
      <c r="R102" s="4"/>
      <c r="S102" s="9"/>
      <c r="T102" s="4"/>
      <c r="U102" s="4"/>
      <c r="V102" s="4"/>
      <c r="W102" s="1"/>
      <c r="X102" s="4"/>
      <c r="Y102" s="1"/>
      <c r="Z102" s="6"/>
      <c r="AA102" s="1"/>
      <c r="AB102" s="4"/>
      <c r="AC102" s="4"/>
      <c r="AD102" s="4"/>
      <c r="AE102" s="9"/>
      <c r="AF102" s="4"/>
      <c r="AG102" s="4"/>
      <c r="AH102" s="4"/>
      <c r="AI102" s="1"/>
      <c r="AJ102" s="4"/>
      <c r="AK102" s="1"/>
      <c r="AL102" s="6"/>
      <c r="AM102" s="1"/>
      <c r="AN102" s="4"/>
      <c r="AO102" s="4"/>
      <c r="AP102" s="4"/>
      <c r="AQ102" s="9"/>
      <c r="AR102" s="4"/>
      <c r="AS102" s="4"/>
      <c r="AT102" s="4"/>
      <c r="AU102" s="1"/>
      <c r="AV102" s="4"/>
      <c r="AW102" s="1"/>
      <c r="AX102" s="6"/>
      <c r="AY102" s="1"/>
      <c r="AZ102" s="4"/>
      <c r="BA102" s="4"/>
      <c r="BB102" s="4"/>
      <c r="BC102" s="9"/>
      <c r="BD102" s="4"/>
      <c r="BE102" s="4"/>
      <c r="BF102" s="4"/>
      <c r="BG102" s="1"/>
      <c r="BH102" s="4"/>
      <c r="BI102" s="1"/>
      <c r="BJ102" s="6"/>
      <c r="BK102" s="1"/>
      <c r="BL102" s="4"/>
      <c r="BM102" s="4"/>
      <c r="BN102" s="4"/>
      <c r="BO102" s="9"/>
      <c r="BP102" s="4"/>
      <c r="BQ102" s="4"/>
      <c r="BR102" s="4"/>
      <c r="BS102" s="1"/>
      <c r="BT102" s="4"/>
      <c r="BU102" s="1"/>
      <c r="BV102" s="6"/>
      <c r="BW102" s="1"/>
      <c r="BX102" s="4"/>
      <c r="BY102" s="4"/>
      <c r="BZ102" s="4"/>
      <c r="CA102" s="9"/>
      <c r="CB102" s="4"/>
      <c r="CC102" s="4"/>
      <c r="CD102" s="4"/>
      <c r="CE102" s="1"/>
      <c r="CF102" s="4"/>
      <c r="CG102" s="1"/>
      <c r="CH102" s="6"/>
      <c r="CI102" s="1"/>
      <c r="CJ102" s="4"/>
    </row>
    <row r="103" spans="1:88" ht="15" customHeight="1" x14ac:dyDescent="0.25">
      <c r="A103" s="26">
        <v>124</v>
      </c>
      <c r="B103" s="27" t="s">
        <v>966</v>
      </c>
      <c r="C103" s="27" t="s">
        <v>967</v>
      </c>
      <c r="D103" s="4" t="s">
        <v>383</v>
      </c>
      <c r="E103" s="4" t="s">
        <v>542</v>
      </c>
      <c r="F103" s="4" t="s">
        <v>542</v>
      </c>
      <c r="G103" s="9">
        <v>0</v>
      </c>
      <c r="H103" s="9" t="s">
        <v>383</v>
      </c>
      <c r="I103" s="24">
        <v>5504094840</v>
      </c>
      <c r="J103" s="4" t="s">
        <v>1007</v>
      </c>
      <c r="K103" s="1">
        <v>40312</v>
      </c>
      <c r="L103" s="4">
        <v>168</v>
      </c>
      <c r="M103" s="1">
        <v>40312</v>
      </c>
      <c r="N103" s="6">
        <v>400</v>
      </c>
      <c r="O103" s="1"/>
      <c r="P103" s="4"/>
      <c r="Q103" s="4"/>
      <c r="R103" s="4"/>
      <c r="S103" s="9"/>
      <c r="T103" s="4"/>
      <c r="U103" s="4"/>
      <c r="V103" s="4"/>
      <c r="W103" s="1"/>
      <c r="X103" s="4"/>
      <c r="Y103" s="1"/>
      <c r="Z103" s="6"/>
      <c r="AA103" s="1"/>
      <c r="AB103" s="4"/>
      <c r="AC103" s="4"/>
      <c r="AD103" s="4"/>
      <c r="AE103" s="9"/>
      <c r="AF103" s="4"/>
      <c r="AG103" s="4"/>
      <c r="AH103" s="4"/>
      <c r="AI103" s="1"/>
      <c r="AJ103" s="4"/>
      <c r="AK103" s="1"/>
      <c r="AL103" s="6"/>
      <c r="AM103" s="1"/>
      <c r="AN103" s="4"/>
      <c r="AO103" s="4"/>
      <c r="AP103" s="4"/>
      <c r="AQ103" s="9"/>
      <c r="AR103" s="4"/>
      <c r="AS103" s="4"/>
      <c r="AT103" s="4"/>
      <c r="AU103" s="1"/>
      <c r="AV103" s="4"/>
      <c r="AW103" s="1"/>
      <c r="AX103" s="6"/>
      <c r="AY103" s="1"/>
      <c r="AZ103" s="4"/>
      <c r="BA103" s="4"/>
      <c r="BB103" s="4"/>
      <c r="BC103" s="9"/>
      <c r="BD103" s="4"/>
      <c r="BE103" s="4"/>
      <c r="BF103" s="4"/>
      <c r="BG103" s="1"/>
      <c r="BH103" s="4"/>
      <c r="BI103" s="1"/>
      <c r="BJ103" s="6"/>
      <c r="BK103" s="1"/>
      <c r="BL103" s="4"/>
      <c r="BM103" s="4"/>
      <c r="BN103" s="4"/>
      <c r="BO103" s="9"/>
      <c r="BP103" s="4"/>
      <c r="BQ103" s="4"/>
      <c r="BR103" s="4"/>
      <c r="BS103" s="1"/>
      <c r="BT103" s="4"/>
      <c r="BU103" s="1"/>
      <c r="BV103" s="6"/>
      <c r="BW103" s="1"/>
      <c r="BX103" s="4"/>
      <c r="BY103" s="4"/>
      <c r="BZ103" s="4"/>
      <c r="CA103" s="9"/>
      <c r="CB103" s="4"/>
      <c r="CC103" s="4"/>
      <c r="CD103" s="4"/>
      <c r="CE103" s="1"/>
      <c r="CF103" s="4"/>
      <c r="CG103" s="1"/>
      <c r="CH103" s="6"/>
      <c r="CI103" s="1"/>
      <c r="CJ103" s="4"/>
    </row>
    <row r="104" spans="1:88" ht="15" customHeight="1" x14ac:dyDescent="0.25">
      <c r="A104" s="26">
        <v>125</v>
      </c>
      <c r="B104" s="27" t="s">
        <v>971</v>
      </c>
      <c r="C104" s="27" t="s">
        <v>972</v>
      </c>
      <c r="D104" s="4" t="s">
        <v>383</v>
      </c>
      <c r="E104" s="4" t="s">
        <v>544</v>
      </c>
      <c r="F104" s="4" t="s">
        <v>544</v>
      </c>
      <c r="G104" s="9">
        <v>1</v>
      </c>
      <c r="H104" s="9" t="s">
        <v>383</v>
      </c>
      <c r="I104" s="24">
        <v>550501858300</v>
      </c>
      <c r="J104" s="4" t="s">
        <v>1020</v>
      </c>
      <c r="K104" s="1">
        <v>42370</v>
      </c>
      <c r="L104" s="4" t="s">
        <v>1021</v>
      </c>
      <c r="M104" s="1">
        <v>42370</v>
      </c>
      <c r="N104" s="6">
        <v>500</v>
      </c>
      <c r="O104" s="1"/>
      <c r="P104" s="4"/>
      <c r="Q104" s="4" t="s">
        <v>544</v>
      </c>
      <c r="R104" s="4" t="s">
        <v>544</v>
      </c>
      <c r="S104" s="9">
        <v>1</v>
      </c>
      <c r="T104" s="4" t="s">
        <v>383</v>
      </c>
      <c r="U104" s="4"/>
      <c r="V104" s="4" t="s">
        <v>1022</v>
      </c>
      <c r="W104" s="1">
        <v>42064</v>
      </c>
      <c r="X104" s="4" t="s">
        <v>1023</v>
      </c>
      <c r="Y104" s="1">
        <v>42064</v>
      </c>
      <c r="Z104" s="6">
        <v>200</v>
      </c>
      <c r="AA104" s="1"/>
      <c r="AB104" s="4"/>
      <c r="AC104" s="4" t="s">
        <v>542</v>
      </c>
      <c r="AD104" s="4" t="s">
        <v>542</v>
      </c>
      <c r="AE104" s="9">
        <v>0</v>
      </c>
      <c r="AF104" s="4" t="s">
        <v>383</v>
      </c>
      <c r="AG104" s="4">
        <v>5504094840</v>
      </c>
      <c r="AH104" s="4" t="s">
        <v>1007</v>
      </c>
      <c r="AI104" s="1">
        <v>42491</v>
      </c>
      <c r="AJ104" s="4" t="s">
        <v>1016</v>
      </c>
      <c r="AK104" s="1">
        <v>42491</v>
      </c>
      <c r="AL104" s="6">
        <v>400</v>
      </c>
      <c r="AM104" s="1"/>
      <c r="AN104" s="4"/>
      <c r="AO104" s="4"/>
      <c r="AP104" s="4"/>
      <c r="AQ104" s="9"/>
      <c r="AR104" s="4"/>
      <c r="AS104" s="4"/>
      <c r="AT104" s="4"/>
      <c r="AU104" s="1"/>
      <c r="AV104" s="4"/>
      <c r="AW104" s="1"/>
      <c r="AX104" s="6"/>
      <c r="AY104" s="1"/>
      <c r="AZ104" s="4"/>
      <c r="BA104" s="4"/>
      <c r="BB104" s="4"/>
      <c r="BC104" s="9"/>
      <c r="BD104" s="4"/>
      <c r="BE104" s="4"/>
      <c r="BF104" s="4"/>
      <c r="BG104" s="1"/>
      <c r="BH104" s="4"/>
      <c r="BI104" s="1"/>
      <c r="BJ104" s="6"/>
      <c r="BK104" s="1"/>
      <c r="BL104" s="4"/>
      <c r="BM104" s="4"/>
      <c r="BN104" s="4"/>
      <c r="BO104" s="9"/>
      <c r="BP104" s="4"/>
      <c r="BQ104" s="4"/>
      <c r="BR104" s="4"/>
      <c r="BS104" s="1"/>
      <c r="BT104" s="4"/>
      <c r="BU104" s="1"/>
      <c r="BV104" s="6"/>
      <c r="BW104" s="1"/>
      <c r="BX104" s="4"/>
      <c r="BY104" s="4"/>
      <c r="BZ104" s="4"/>
      <c r="CA104" s="9"/>
      <c r="CB104" s="4"/>
      <c r="CC104" s="4"/>
      <c r="CD104" s="4"/>
      <c r="CE104" s="1"/>
      <c r="CF104" s="4"/>
      <c r="CG104" s="1"/>
      <c r="CH104" s="6"/>
      <c r="CI104" s="1"/>
      <c r="CJ104" s="4"/>
    </row>
    <row r="105" spans="1:88" ht="15" customHeight="1" x14ac:dyDescent="0.25">
      <c r="A105" s="26">
        <v>126</v>
      </c>
      <c r="B105" s="27" t="s">
        <v>976</v>
      </c>
      <c r="C105" s="27" t="s">
        <v>977</v>
      </c>
      <c r="D105" s="4" t="s">
        <v>383</v>
      </c>
      <c r="E105" s="4" t="s">
        <v>542</v>
      </c>
      <c r="F105" s="4" t="s">
        <v>542</v>
      </c>
      <c r="G105" s="9">
        <v>0</v>
      </c>
      <c r="H105" s="9" t="s">
        <v>383</v>
      </c>
      <c r="I105" s="24">
        <v>5504094840</v>
      </c>
      <c r="J105" s="4" t="s">
        <v>1007</v>
      </c>
      <c r="K105" s="1">
        <v>40312</v>
      </c>
      <c r="L105" s="4">
        <v>168</v>
      </c>
      <c r="M105" s="1">
        <v>40312</v>
      </c>
      <c r="N105" s="6">
        <v>400</v>
      </c>
      <c r="O105" s="1"/>
      <c r="P105" s="4"/>
      <c r="Q105" s="4"/>
      <c r="R105" s="4"/>
      <c r="S105" s="9"/>
      <c r="T105" s="4"/>
      <c r="U105" s="4"/>
      <c r="V105" s="4"/>
      <c r="W105" s="1"/>
      <c r="X105" s="4"/>
      <c r="Y105" s="1"/>
      <c r="Z105" s="6"/>
      <c r="AA105" s="1"/>
      <c r="AB105" s="4"/>
      <c r="AC105" s="4"/>
      <c r="AD105" s="4"/>
      <c r="AE105" s="9"/>
      <c r="AF105" s="4"/>
      <c r="AG105" s="4"/>
      <c r="AH105" s="4"/>
      <c r="AI105" s="1"/>
      <c r="AJ105" s="4"/>
      <c r="AK105" s="1"/>
      <c r="AL105" s="6"/>
      <c r="AM105" s="1"/>
      <c r="AN105" s="4"/>
      <c r="AO105" s="4"/>
      <c r="AP105" s="4"/>
      <c r="AQ105" s="9"/>
      <c r="AR105" s="4"/>
      <c r="AS105" s="4"/>
      <c r="AT105" s="4"/>
      <c r="AU105" s="1"/>
      <c r="AV105" s="4"/>
      <c r="AW105" s="1"/>
      <c r="AX105" s="6"/>
      <c r="AY105" s="1"/>
      <c r="AZ105" s="4"/>
      <c r="BA105" s="4"/>
      <c r="BB105" s="4"/>
      <c r="BC105" s="9"/>
      <c r="BD105" s="4"/>
      <c r="BE105" s="4"/>
      <c r="BF105" s="4"/>
      <c r="BG105" s="1"/>
      <c r="BH105" s="4"/>
      <c r="BI105" s="1"/>
      <c r="BJ105" s="6"/>
      <c r="BK105" s="1"/>
      <c r="BL105" s="4"/>
      <c r="BM105" s="4"/>
      <c r="BN105" s="4"/>
      <c r="BO105" s="9"/>
      <c r="BP105" s="4"/>
      <c r="BQ105" s="4"/>
      <c r="BR105" s="4"/>
      <c r="BS105" s="1"/>
      <c r="BT105" s="4"/>
      <c r="BU105" s="1"/>
      <c r="BV105" s="6"/>
      <c r="BW105" s="1"/>
      <c r="BX105" s="4"/>
      <c r="BY105" s="4"/>
      <c r="BZ105" s="4"/>
      <c r="CA105" s="9"/>
      <c r="CB105" s="4"/>
      <c r="CC105" s="4"/>
      <c r="CD105" s="4"/>
      <c r="CE105" s="1"/>
      <c r="CF105" s="4"/>
      <c r="CG105" s="1"/>
      <c r="CH105" s="6"/>
      <c r="CI105" s="1"/>
      <c r="CJ105" s="4"/>
    </row>
    <row r="106" spans="1:88" ht="15" customHeight="1" x14ac:dyDescent="0.25">
      <c r="A106" s="26">
        <v>127</v>
      </c>
      <c r="B106" s="27" t="s">
        <v>981</v>
      </c>
      <c r="C106" s="27" t="s">
        <v>982</v>
      </c>
      <c r="D106" s="4" t="s">
        <v>383</v>
      </c>
      <c r="E106" s="4" t="s">
        <v>542</v>
      </c>
      <c r="F106" s="4" t="s">
        <v>542</v>
      </c>
      <c r="G106" s="9">
        <v>0</v>
      </c>
      <c r="H106" s="9" t="s">
        <v>383</v>
      </c>
      <c r="I106" s="24">
        <v>5504094840</v>
      </c>
      <c r="J106" s="4" t="s">
        <v>1007</v>
      </c>
      <c r="K106" s="1">
        <v>40312</v>
      </c>
      <c r="L106" s="4">
        <v>168</v>
      </c>
      <c r="M106" s="1">
        <v>40312</v>
      </c>
      <c r="N106" s="6">
        <v>400</v>
      </c>
      <c r="O106" s="1"/>
      <c r="P106" s="4"/>
      <c r="Q106" s="4"/>
      <c r="R106" s="4"/>
      <c r="S106" s="9"/>
      <c r="T106" s="4"/>
      <c r="U106" s="4"/>
      <c r="V106" s="4"/>
      <c r="W106" s="1"/>
      <c r="X106" s="4"/>
      <c r="Y106" s="1"/>
      <c r="Z106" s="6"/>
      <c r="AA106" s="1"/>
      <c r="AB106" s="4"/>
      <c r="AC106" s="4"/>
      <c r="AD106" s="4"/>
      <c r="AE106" s="9"/>
      <c r="AF106" s="4"/>
      <c r="AG106" s="4"/>
      <c r="AH106" s="4"/>
      <c r="AI106" s="1"/>
      <c r="AJ106" s="4"/>
      <c r="AK106" s="1"/>
      <c r="AL106" s="6"/>
      <c r="AM106" s="1"/>
      <c r="AN106" s="4"/>
      <c r="AO106" s="4"/>
      <c r="AP106" s="4"/>
      <c r="AQ106" s="9"/>
      <c r="AR106" s="4"/>
      <c r="AS106" s="4"/>
      <c r="AT106" s="4"/>
      <c r="AU106" s="1"/>
      <c r="AV106" s="4"/>
      <c r="AW106" s="1"/>
      <c r="AX106" s="6"/>
      <c r="AY106" s="1"/>
      <c r="AZ106" s="4"/>
      <c r="BA106" s="4"/>
      <c r="BB106" s="4"/>
      <c r="BC106" s="9"/>
      <c r="BD106" s="4"/>
      <c r="BE106" s="4"/>
      <c r="BF106" s="4"/>
      <c r="BG106" s="1"/>
      <c r="BH106" s="4"/>
      <c r="BI106" s="1"/>
      <c r="BJ106" s="6"/>
      <c r="BK106" s="1"/>
      <c r="BL106" s="4"/>
      <c r="BM106" s="4"/>
      <c r="BN106" s="4"/>
      <c r="BO106" s="9"/>
      <c r="BP106" s="4"/>
      <c r="BQ106" s="4"/>
      <c r="BR106" s="4"/>
      <c r="BS106" s="1"/>
      <c r="BT106" s="4"/>
      <c r="BU106" s="1"/>
      <c r="BV106" s="6"/>
      <c r="BW106" s="1"/>
      <c r="BX106" s="4"/>
      <c r="BY106" s="4"/>
      <c r="BZ106" s="4"/>
      <c r="CA106" s="9"/>
      <c r="CB106" s="4"/>
      <c r="CC106" s="4"/>
      <c r="CD106" s="4"/>
      <c r="CE106" s="1"/>
      <c r="CF106" s="4"/>
      <c r="CG106" s="1"/>
      <c r="CH106" s="6"/>
      <c r="CI106" s="1"/>
      <c r="CJ106" s="4"/>
    </row>
    <row r="107" spans="1:88" ht="15" customHeight="1" x14ac:dyDescent="0.25">
      <c r="A107" s="26">
        <v>128</v>
      </c>
      <c r="B107" s="27" t="s">
        <v>986</v>
      </c>
      <c r="C107" s="27" t="s">
        <v>987</v>
      </c>
      <c r="D107" s="4" t="s">
        <v>383</v>
      </c>
      <c r="E107" s="4" t="s">
        <v>1024</v>
      </c>
      <c r="F107" s="4" t="s">
        <v>1024</v>
      </c>
      <c r="G107" s="9">
        <v>20</v>
      </c>
      <c r="H107" s="9" t="s">
        <v>383</v>
      </c>
      <c r="I107" s="24"/>
      <c r="J107" s="4" t="s">
        <v>1025</v>
      </c>
      <c r="K107" s="1">
        <v>42614</v>
      </c>
      <c r="L107" s="4" t="s">
        <v>1026</v>
      </c>
      <c r="M107" s="1">
        <v>42614</v>
      </c>
      <c r="N107" s="6">
        <v>416.67</v>
      </c>
      <c r="O107" s="1"/>
      <c r="P107" s="4"/>
      <c r="Q107" s="4" t="s">
        <v>1024</v>
      </c>
      <c r="R107" s="4" t="s">
        <v>1024</v>
      </c>
      <c r="S107" s="9">
        <v>2</v>
      </c>
      <c r="T107" s="4" t="s">
        <v>383</v>
      </c>
      <c r="U107" s="4"/>
      <c r="V107" s="4" t="s">
        <v>1027</v>
      </c>
      <c r="W107" s="1">
        <v>40786</v>
      </c>
      <c r="X107" s="4" t="s">
        <v>1028</v>
      </c>
      <c r="Y107" s="1">
        <v>40786</v>
      </c>
      <c r="Z107" s="6">
        <v>100</v>
      </c>
      <c r="AA107" s="1"/>
      <c r="AB107" s="4"/>
      <c r="AC107" s="4" t="s">
        <v>1024</v>
      </c>
      <c r="AD107" s="4" t="s">
        <v>1024</v>
      </c>
      <c r="AE107" s="9">
        <v>20</v>
      </c>
      <c r="AF107" s="4" t="s">
        <v>383</v>
      </c>
      <c r="AG107" s="4"/>
      <c r="AH107" s="4" t="s">
        <v>1029</v>
      </c>
      <c r="AI107" s="1">
        <v>40771</v>
      </c>
      <c r="AJ107" s="4" t="s">
        <v>1030</v>
      </c>
      <c r="AK107" s="1">
        <v>40771</v>
      </c>
      <c r="AL107" s="6">
        <v>200</v>
      </c>
      <c r="AM107" s="1"/>
      <c r="AN107" s="4"/>
      <c r="AO107" s="4" t="s">
        <v>542</v>
      </c>
      <c r="AP107" s="4" t="s">
        <v>542</v>
      </c>
      <c r="AQ107" s="9">
        <v>0</v>
      </c>
      <c r="AR107" s="4" t="s">
        <v>383</v>
      </c>
      <c r="AS107" s="4">
        <v>5504094840</v>
      </c>
      <c r="AT107" s="4" t="s">
        <v>1007</v>
      </c>
      <c r="AU107" s="1">
        <v>42491</v>
      </c>
      <c r="AV107" s="4" t="s">
        <v>1016</v>
      </c>
      <c r="AW107" s="1">
        <v>42491</v>
      </c>
      <c r="AX107" s="6">
        <v>400</v>
      </c>
      <c r="AY107" s="1"/>
      <c r="AZ107" s="4"/>
      <c r="BA107" s="4"/>
      <c r="BB107" s="4"/>
      <c r="BC107" s="9"/>
      <c r="BD107" s="4"/>
      <c r="BE107" s="4"/>
      <c r="BF107" s="4"/>
      <c r="BG107" s="1"/>
      <c r="BH107" s="4"/>
      <c r="BI107" s="1"/>
      <c r="BJ107" s="6"/>
      <c r="BK107" s="1"/>
      <c r="BL107" s="4"/>
      <c r="BM107" s="4"/>
      <c r="BN107" s="4"/>
      <c r="BO107" s="9"/>
      <c r="BP107" s="4"/>
      <c r="BQ107" s="4"/>
      <c r="BR107" s="4"/>
      <c r="BS107" s="1"/>
      <c r="BT107" s="4"/>
      <c r="BU107" s="1"/>
      <c r="BV107" s="6"/>
      <c r="BW107" s="1"/>
      <c r="BX107" s="4"/>
      <c r="BY107" s="4"/>
      <c r="BZ107" s="4"/>
      <c r="CA107" s="9"/>
      <c r="CB107" s="4"/>
      <c r="CC107" s="4"/>
      <c r="CD107" s="4"/>
      <c r="CE107" s="1"/>
      <c r="CF107" s="4"/>
      <c r="CG107" s="1"/>
      <c r="CH107" s="6"/>
      <c r="CI107" s="1"/>
      <c r="CJ107" s="4"/>
    </row>
    <row r="108" spans="1:88" ht="15" customHeight="1" x14ac:dyDescent="0.25">
      <c r="A108" s="26">
        <v>129</v>
      </c>
      <c r="B108" s="27" t="s">
        <v>991</v>
      </c>
      <c r="C108" s="27" t="s">
        <v>992</v>
      </c>
      <c r="D108" s="4" t="s">
        <v>330</v>
      </c>
      <c r="E108" s="4"/>
      <c r="F108" s="4"/>
      <c r="G108" s="9"/>
      <c r="H108" s="9"/>
      <c r="I108" s="24"/>
      <c r="J108" s="4"/>
      <c r="K108" s="1"/>
      <c r="L108" s="4"/>
      <c r="M108" s="1"/>
      <c r="N108" s="6"/>
      <c r="O108" s="1"/>
      <c r="P108" s="4"/>
      <c r="Q108" s="4"/>
      <c r="R108" s="4"/>
      <c r="S108" s="9"/>
      <c r="T108" s="4"/>
      <c r="U108" s="4"/>
      <c r="V108" s="4"/>
      <c r="W108" s="1"/>
      <c r="X108" s="4"/>
      <c r="Y108" s="1"/>
      <c r="Z108" s="6"/>
      <c r="AA108" s="1"/>
      <c r="AB108" s="4"/>
      <c r="AC108" s="4"/>
      <c r="AD108" s="4"/>
      <c r="AE108" s="9"/>
      <c r="AF108" s="4"/>
      <c r="AG108" s="4"/>
      <c r="AH108" s="4"/>
      <c r="AI108" s="1"/>
      <c r="AJ108" s="4"/>
      <c r="AK108" s="1"/>
      <c r="AL108" s="6"/>
      <c r="AM108" s="1"/>
      <c r="AN108" s="4"/>
      <c r="AO108" s="4"/>
      <c r="AP108" s="4"/>
      <c r="AQ108" s="9"/>
      <c r="AR108" s="4"/>
      <c r="AS108" s="4"/>
      <c r="AT108" s="4"/>
      <c r="AU108" s="1"/>
      <c r="AV108" s="4"/>
      <c r="AW108" s="1"/>
      <c r="AX108" s="6"/>
      <c r="AY108" s="1"/>
      <c r="AZ108" s="4"/>
      <c r="BA108" s="4"/>
      <c r="BB108" s="4"/>
      <c r="BC108" s="9"/>
      <c r="BD108" s="4"/>
      <c r="BE108" s="4"/>
      <c r="BF108" s="4"/>
      <c r="BG108" s="1"/>
      <c r="BH108" s="4"/>
      <c r="BI108" s="1"/>
      <c r="BJ108" s="6"/>
      <c r="BK108" s="1"/>
      <c r="BL108" s="4"/>
      <c r="BM108" s="4"/>
      <c r="BN108" s="4"/>
      <c r="BO108" s="9"/>
      <c r="BP108" s="4"/>
      <c r="BQ108" s="4"/>
      <c r="BR108" s="4"/>
      <c r="BS108" s="1"/>
      <c r="BT108" s="4"/>
      <c r="BU108" s="1"/>
      <c r="BV108" s="6"/>
      <c r="BW108" s="1"/>
      <c r="BX108" s="4"/>
      <c r="BY108" s="4"/>
      <c r="BZ108" s="4"/>
      <c r="CA108" s="9"/>
      <c r="CB108" s="4"/>
      <c r="CC108" s="4"/>
      <c r="CD108" s="4"/>
      <c r="CE108" s="1"/>
      <c r="CF108" s="4"/>
      <c r="CG108" s="1"/>
      <c r="CH108" s="6"/>
      <c r="CI108" s="1"/>
      <c r="CJ108" s="4"/>
    </row>
    <row r="109" spans="1:88" ht="15" customHeight="1" x14ac:dyDescent="0.25">
      <c r="A109" s="26">
        <v>130</v>
      </c>
      <c r="B109" s="27" t="s">
        <v>996</v>
      </c>
      <c r="C109" s="27" t="s">
        <v>997</v>
      </c>
      <c r="D109" s="4" t="s">
        <v>330</v>
      </c>
      <c r="E109" s="4"/>
      <c r="F109" s="4"/>
      <c r="G109" s="9"/>
      <c r="H109" s="9"/>
      <c r="I109" s="24"/>
      <c r="J109" s="4"/>
      <c r="K109" s="1"/>
      <c r="L109" s="4"/>
      <c r="M109" s="1"/>
      <c r="N109" s="6"/>
      <c r="O109" s="1"/>
      <c r="P109" s="4"/>
      <c r="Q109" s="4"/>
      <c r="R109" s="4"/>
      <c r="S109" s="9"/>
      <c r="T109" s="4"/>
      <c r="U109" s="4"/>
      <c r="V109" s="4"/>
      <c r="W109" s="1"/>
      <c r="X109" s="4"/>
      <c r="Y109" s="1"/>
      <c r="Z109" s="6"/>
      <c r="AA109" s="1"/>
      <c r="AB109" s="4"/>
      <c r="AC109" s="4"/>
      <c r="AD109" s="4"/>
      <c r="AE109" s="9"/>
      <c r="AF109" s="4"/>
      <c r="AG109" s="4"/>
      <c r="AH109" s="4"/>
      <c r="AI109" s="1"/>
      <c r="AJ109" s="4"/>
      <c r="AK109" s="1"/>
      <c r="AL109" s="6"/>
      <c r="AM109" s="1"/>
      <c r="AN109" s="4"/>
      <c r="AO109" s="4"/>
      <c r="AP109" s="4"/>
      <c r="AQ109" s="9"/>
      <c r="AR109" s="4"/>
      <c r="AS109" s="4"/>
      <c r="AT109" s="4"/>
      <c r="AU109" s="1"/>
      <c r="AV109" s="4"/>
      <c r="AW109" s="1"/>
      <c r="AX109" s="6"/>
      <c r="AY109" s="1"/>
      <c r="AZ109" s="4"/>
      <c r="BA109" s="4"/>
      <c r="BB109" s="4"/>
      <c r="BC109" s="9"/>
      <c r="BD109" s="4"/>
      <c r="BE109" s="4"/>
      <c r="BF109" s="4"/>
      <c r="BG109" s="1"/>
      <c r="BH109" s="4"/>
      <c r="BI109" s="1"/>
      <c r="BJ109" s="6"/>
      <c r="BK109" s="1"/>
      <c r="BL109" s="4"/>
      <c r="BM109" s="4"/>
      <c r="BN109" s="4"/>
      <c r="BO109" s="9"/>
      <c r="BP109" s="4"/>
      <c r="BQ109" s="4"/>
      <c r="BR109" s="4"/>
      <c r="BS109" s="1"/>
      <c r="BT109" s="4"/>
      <c r="BU109" s="1"/>
      <c r="BV109" s="6"/>
      <c r="BW109" s="1"/>
      <c r="BX109" s="4"/>
      <c r="BY109" s="4"/>
      <c r="BZ109" s="4"/>
      <c r="CA109" s="9"/>
      <c r="CB109" s="4"/>
      <c r="CC109" s="4"/>
      <c r="CD109" s="4"/>
      <c r="CE109" s="1"/>
      <c r="CF109" s="4"/>
      <c r="CG109" s="1"/>
      <c r="CH109" s="6"/>
      <c r="CI109" s="1"/>
      <c r="CJ109" s="4"/>
    </row>
    <row r="110" spans="1:88" ht="15" customHeight="1" x14ac:dyDescent="0.25">
      <c r="A110" s="26">
        <v>131</v>
      </c>
      <c r="B110" s="27" t="s">
        <v>411</v>
      </c>
      <c r="C110" s="27" t="s">
        <v>626</v>
      </c>
      <c r="D110" s="4" t="s">
        <v>330</v>
      </c>
      <c r="E110" s="4"/>
      <c r="F110" s="4"/>
      <c r="G110" s="9"/>
      <c r="H110" s="9"/>
      <c r="I110" s="24"/>
      <c r="J110" s="4"/>
      <c r="K110" s="1"/>
      <c r="L110" s="4"/>
      <c r="M110" s="1"/>
      <c r="N110" s="6"/>
      <c r="O110" s="1"/>
      <c r="P110" s="4"/>
      <c r="Q110" s="4"/>
      <c r="R110" s="4"/>
      <c r="S110" s="9"/>
      <c r="T110" s="4"/>
      <c r="U110" s="24"/>
      <c r="V110" s="4"/>
      <c r="W110" s="1"/>
      <c r="X110" s="4"/>
      <c r="Y110" s="1"/>
      <c r="Z110" s="6"/>
      <c r="AA110" s="1"/>
      <c r="AB110" s="4"/>
      <c r="AC110" s="4"/>
      <c r="AD110" s="4"/>
      <c r="AE110" s="9"/>
      <c r="AF110" s="4"/>
      <c r="AG110" s="24"/>
      <c r="AH110" s="4"/>
      <c r="AI110" s="1"/>
      <c r="AJ110" s="4"/>
      <c r="AK110" s="1"/>
      <c r="AL110" s="6"/>
      <c r="AM110" s="1"/>
      <c r="AN110" s="4"/>
      <c r="AO110" s="4"/>
      <c r="AP110" s="4"/>
      <c r="AQ110" s="9"/>
      <c r="AR110" s="4"/>
      <c r="AS110" s="24"/>
      <c r="AT110" s="4"/>
      <c r="AU110" s="1"/>
      <c r="AV110" s="4"/>
      <c r="AW110" s="1"/>
      <c r="AX110" s="6"/>
      <c r="AY110" s="1"/>
      <c r="AZ110" s="4"/>
      <c r="BA110" s="4"/>
      <c r="BB110" s="4"/>
      <c r="BC110" s="9"/>
      <c r="BD110" s="4"/>
      <c r="BE110" s="24"/>
      <c r="BF110" s="4"/>
      <c r="BG110" s="1"/>
      <c r="BH110" s="4"/>
      <c r="BI110" s="1"/>
      <c r="BJ110" s="6"/>
      <c r="BK110" s="1"/>
      <c r="BL110" s="4"/>
      <c r="BM110" s="4"/>
      <c r="BN110" s="4"/>
      <c r="BO110" s="9"/>
      <c r="BP110" s="4"/>
      <c r="BQ110" s="24"/>
      <c r="BR110" s="4"/>
      <c r="BS110" s="1"/>
      <c r="BT110" s="4"/>
      <c r="BU110" s="1"/>
      <c r="BV110" s="6"/>
      <c r="BW110" s="1"/>
      <c r="BX110" s="4"/>
      <c r="BY110" s="4"/>
      <c r="BZ110" s="4"/>
      <c r="CA110" s="9"/>
      <c r="CB110" s="4"/>
      <c r="CC110" s="4"/>
      <c r="CD110" s="4"/>
      <c r="CE110" s="1"/>
      <c r="CF110" s="4"/>
      <c r="CG110" s="1"/>
      <c r="CH110" s="6"/>
      <c r="CI110" s="1"/>
      <c r="CJ110" s="4"/>
    </row>
    <row r="111" spans="1:88" ht="15" customHeight="1" x14ac:dyDescent="0.25">
      <c r="A111" s="26">
        <v>132</v>
      </c>
      <c r="B111" s="27" t="s">
        <v>412</v>
      </c>
      <c r="C111" s="27" t="s">
        <v>627</v>
      </c>
      <c r="D111" s="4" t="s">
        <v>330</v>
      </c>
      <c r="E111" s="4"/>
      <c r="F111" s="4"/>
      <c r="G111" s="9"/>
      <c r="H111" s="9"/>
      <c r="I111" s="24"/>
      <c r="J111" s="4"/>
      <c r="K111" s="1"/>
      <c r="L111" s="4"/>
      <c r="M111" s="1"/>
      <c r="N111" s="6"/>
      <c r="O111" s="1"/>
      <c r="P111" s="4"/>
      <c r="Q111" s="4"/>
      <c r="R111" s="4"/>
      <c r="S111" s="9"/>
      <c r="T111" s="4"/>
      <c r="U111" s="24"/>
      <c r="V111" s="4"/>
      <c r="W111" s="1"/>
      <c r="X111" s="4"/>
      <c r="Y111" s="1"/>
      <c r="Z111" s="6"/>
      <c r="AA111" s="1"/>
      <c r="AB111" s="4"/>
      <c r="AC111" s="4"/>
      <c r="AD111" s="4"/>
      <c r="AE111" s="9"/>
      <c r="AF111" s="4"/>
      <c r="AG111" s="24"/>
      <c r="AH111" s="4"/>
      <c r="AI111" s="1"/>
      <c r="AJ111" s="4"/>
      <c r="AK111" s="1"/>
      <c r="AL111" s="6"/>
      <c r="AM111" s="1"/>
      <c r="AN111" s="4"/>
      <c r="AO111" s="4"/>
      <c r="AP111" s="4"/>
      <c r="AQ111" s="9"/>
      <c r="AR111" s="4"/>
      <c r="AS111" s="24"/>
      <c r="AT111" s="4"/>
      <c r="AU111" s="1"/>
      <c r="AV111" s="4"/>
      <c r="AW111" s="1"/>
      <c r="AX111" s="6"/>
      <c r="AY111" s="1"/>
      <c r="AZ111" s="4"/>
      <c r="BA111" s="4"/>
      <c r="BB111" s="4"/>
      <c r="BC111" s="9"/>
      <c r="BD111" s="4"/>
      <c r="BE111" s="24"/>
      <c r="BF111" s="4"/>
      <c r="BG111" s="1"/>
      <c r="BH111" s="4"/>
      <c r="BI111" s="1"/>
      <c r="BJ111" s="6"/>
      <c r="BK111" s="1"/>
      <c r="BL111" s="4"/>
      <c r="BM111" s="4"/>
      <c r="BN111" s="4"/>
      <c r="BO111" s="9"/>
      <c r="BP111" s="4"/>
      <c r="BQ111" s="24"/>
      <c r="BR111" s="4"/>
      <c r="BS111" s="1"/>
      <c r="BT111" s="4"/>
      <c r="BU111" s="1"/>
      <c r="BV111" s="6"/>
      <c r="BW111" s="1"/>
      <c r="BX111" s="4"/>
      <c r="BY111" s="4"/>
      <c r="BZ111" s="4"/>
      <c r="CA111" s="9"/>
      <c r="CB111" s="4"/>
      <c r="CC111" s="4"/>
      <c r="CD111" s="4"/>
      <c r="CE111" s="1"/>
      <c r="CF111" s="4"/>
      <c r="CG111" s="1"/>
      <c r="CH111" s="6"/>
      <c r="CI111" s="1"/>
      <c r="CJ111" s="4"/>
    </row>
    <row r="112" spans="1:88" ht="15" customHeight="1" x14ac:dyDescent="0.25">
      <c r="A112" s="26">
        <v>133</v>
      </c>
      <c r="B112" s="27" t="s">
        <v>413</v>
      </c>
      <c r="C112" s="27" t="s">
        <v>628</v>
      </c>
      <c r="D112" s="4" t="s">
        <v>330</v>
      </c>
      <c r="E112" s="4"/>
      <c r="F112" s="4"/>
      <c r="G112" s="9"/>
      <c r="H112" s="9"/>
      <c r="I112" s="24"/>
      <c r="J112" s="4"/>
      <c r="K112" s="1"/>
      <c r="L112" s="4"/>
      <c r="M112" s="1"/>
      <c r="N112" s="6"/>
      <c r="O112" s="1"/>
      <c r="P112" s="4"/>
      <c r="Q112" s="4"/>
      <c r="R112" s="4"/>
      <c r="S112" s="9"/>
      <c r="T112" s="4"/>
      <c r="U112" s="24"/>
      <c r="V112" s="4"/>
      <c r="W112" s="1"/>
      <c r="X112" s="4"/>
      <c r="Y112" s="1"/>
      <c r="Z112" s="6"/>
      <c r="AA112" s="1"/>
      <c r="AB112" s="4"/>
      <c r="AC112" s="4"/>
      <c r="AD112" s="4"/>
      <c r="AE112" s="9"/>
      <c r="AF112" s="4"/>
      <c r="AG112" s="24"/>
      <c r="AH112" s="4"/>
      <c r="AI112" s="1"/>
      <c r="AJ112" s="4"/>
      <c r="AK112" s="1"/>
      <c r="AL112" s="6"/>
      <c r="AM112" s="1"/>
      <c r="AN112" s="4"/>
      <c r="AO112" s="4"/>
      <c r="AP112" s="4"/>
      <c r="AQ112" s="9"/>
      <c r="AR112" s="4"/>
      <c r="AS112" s="24"/>
      <c r="AT112" s="4"/>
      <c r="AU112" s="1"/>
      <c r="AV112" s="4"/>
      <c r="AW112" s="1"/>
      <c r="AX112" s="6"/>
      <c r="AY112" s="1"/>
      <c r="AZ112" s="4"/>
      <c r="BA112" s="4"/>
      <c r="BB112" s="4"/>
      <c r="BC112" s="9"/>
      <c r="BD112" s="4"/>
      <c r="BE112" s="24"/>
      <c r="BF112" s="4"/>
      <c r="BG112" s="1"/>
      <c r="BH112" s="4"/>
      <c r="BI112" s="1"/>
      <c r="BJ112" s="6"/>
      <c r="BK112" s="1"/>
      <c r="BL112" s="4"/>
      <c r="BM112" s="4"/>
      <c r="BN112" s="4"/>
      <c r="BO112" s="9"/>
      <c r="BP112" s="4"/>
      <c r="BQ112" s="24"/>
      <c r="BR112" s="4"/>
      <c r="BS112" s="1"/>
      <c r="BT112" s="4"/>
      <c r="BU112" s="1"/>
      <c r="BV112" s="6"/>
      <c r="BW112" s="1"/>
      <c r="BX112" s="4"/>
      <c r="BY112" s="4"/>
      <c r="BZ112" s="4"/>
      <c r="CA112" s="9"/>
      <c r="CB112" s="4"/>
      <c r="CC112" s="4"/>
      <c r="CD112" s="4"/>
      <c r="CE112" s="1"/>
      <c r="CF112" s="4"/>
      <c r="CG112" s="1"/>
      <c r="CH112" s="6"/>
      <c r="CI112" s="1"/>
      <c r="CJ112" s="4"/>
    </row>
    <row r="113" spans="1:88" ht="15" customHeight="1" x14ac:dyDescent="0.25">
      <c r="A113" s="26">
        <v>134</v>
      </c>
      <c r="B113" s="27" t="s">
        <v>414</v>
      </c>
      <c r="C113" s="27" t="s">
        <v>629</v>
      </c>
      <c r="D113" s="4" t="s">
        <v>330</v>
      </c>
      <c r="E113" s="4"/>
      <c r="F113" s="4"/>
      <c r="G113" s="9"/>
      <c r="H113" s="9"/>
      <c r="I113" s="24"/>
      <c r="J113" s="4"/>
      <c r="K113" s="1"/>
      <c r="L113" s="4"/>
      <c r="M113" s="1"/>
      <c r="N113" s="6"/>
      <c r="O113" s="1"/>
      <c r="P113" s="4"/>
      <c r="Q113" s="4"/>
      <c r="R113" s="4"/>
      <c r="S113" s="9"/>
      <c r="T113" s="4"/>
      <c r="U113" s="24"/>
      <c r="V113" s="4"/>
      <c r="W113" s="1"/>
      <c r="X113" s="4"/>
      <c r="Y113" s="1"/>
      <c r="Z113" s="6"/>
      <c r="AA113" s="1"/>
      <c r="AB113" s="4"/>
      <c r="AC113" s="4"/>
      <c r="AD113" s="4"/>
      <c r="AE113" s="9"/>
      <c r="AF113" s="4"/>
      <c r="AG113" s="24"/>
      <c r="AH113" s="4"/>
      <c r="AI113" s="1"/>
      <c r="AJ113" s="4"/>
      <c r="AK113" s="1"/>
      <c r="AL113" s="6"/>
      <c r="AM113" s="1"/>
      <c r="AN113" s="4"/>
      <c r="AO113" s="4"/>
      <c r="AP113" s="4"/>
      <c r="AQ113" s="9"/>
      <c r="AR113" s="4"/>
      <c r="AS113" s="24"/>
      <c r="AT113" s="4"/>
      <c r="AU113" s="1"/>
      <c r="AV113" s="4"/>
      <c r="AW113" s="1"/>
      <c r="AX113" s="6"/>
      <c r="AY113" s="1"/>
      <c r="AZ113" s="4"/>
      <c r="BA113" s="4"/>
      <c r="BB113" s="4"/>
      <c r="BC113" s="9"/>
      <c r="BD113" s="4"/>
      <c r="BE113" s="24"/>
      <c r="BF113" s="4"/>
      <c r="BG113" s="1"/>
      <c r="BH113" s="4"/>
      <c r="BI113" s="1"/>
      <c r="BJ113" s="6"/>
      <c r="BK113" s="1"/>
      <c r="BL113" s="4"/>
      <c r="BM113" s="4"/>
      <c r="BN113" s="4"/>
      <c r="BO113" s="9"/>
      <c r="BP113" s="4"/>
      <c r="BQ113" s="24"/>
      <c r="BR113" s="4"/>
      <c r="BS113" s="1"/>
      <c r="BT113" s="4"/>
      <c r="BU113" s="1"/>
      <c r="BV113" s="6"/>
      <c r="BW113" s="1"/>
      <c r="BX113" s="4"/>
      <c r="BY113" s="4"/>
      <c r="BZ113" s="4"/>
      <c r="CA113" s="9"/>
      <c r="CB113" s="4"/>
      <c r="CC113" s="4"/>
      <c r="CD113" s="4"/>
      <c r="CE113" s="1"/>
      <c r="CF113" s="4"/>
      <c r="CG113" s="1"/>
      <c r="CH113" s="6"/>
      <c r="CI113" s="1"/>
      <c r="CJ113" s="4"/>
    </row>
    <row r="114" spans="1:88" x14ac:dyDescent="0.25">
      <c r="A114" s="26">
        <v>135</v>
      </c>
      <c r="B114" s="27" t="s">
        <v>415</v>
      </c>
      <c r="C114" s="27" t="s">
        <v>630</v>
      </c>
      <c r="D114" s="4" t="s">
        <v>330</v>
      </c>
      <c r="E114" s="4"/>
      <c r="F114" s="4"/>
      <c r="G114" s="9"/>
      <c r="H114" s="9"/>
      <c r="I114" s="24"/>
      <c r="J114" s="4"/>
      <c r="K114" s="1"/>
      <c r="L114" s="4"/>
      <c r="M114" s="1"/>
      <c r="N114" s="6"/>
      <c r="O114" s="1"/>
      <c r="P114" s="4"/>
      <c r="Q114" s="4"/>
      <c r="R114" s="4"/>
      <c r="S114" s="9"/>
      <c r="T114" s="4"/>
      <c r="U114" s="24"/>
      <c r="V114" s="4"/>
      <c r="W114" s="1"/>
      <c r="X114" s="4"/>
      <c r="Y114" s="1"/>
      <c r="Z114" s="6"/>
      <c r="AA114" s="1"/>
      <c r="AB114" s="4"/>
      <c r="AC114" s="4"/>
      <c r="AD114" s="4"/>
      <c r="AE114" s="9"/>
      <c r="AF114" s="4"/>
      <c r="AG114" s="24"/>
      <c r="AH114" s="4"/>
      <c r="AI114" s="1"/>
      <c r="AJ114" s="4"/>
      <c r="AK114" s="1"/>
      <c r="AL114" s="6"/>
      <c r="AM114" s="1"/>
      <c r="AN114" s="4"/>
      <c r="AO114" s="4"/>
      <c r="AP114" s="4"/>
      <c r="AQ114" s="9"/>
      <c r="AR114" s="4"/>
      <c r="AS114" s="24"/>
      <c r="AT114" s="4"/>
      <c r="AU114" s="1"/>
      <c r="AV114" s="4"/>
      <c r="AW114" s="1"/>
      <c r="AX114" s="6"/>
      <c r="AY114" s="1"/>
      <c r="AZ114" s="4"/>
      <c r="BA114" s="4"/>
      <c r="BB114" s="4"/>
      <c r="BC114" s="9"/>
      <c r="BD114" s="4"/>
      <c r="BE114" s="24"/>
      <c r="BF114" s="4"/>
      <c r="BG114" s="1"/>
      <c r="BH114" s="4"/>
      <c r="BI114" s="1"/>
      <c r="BJ114" s="6"/>
      <c r="BK114" s="1"/>
      <c r="BL114" s="4"/>
      <c r="BM114" s="4"/>
      <c r="BN114" s="4"/>
      <c r="BO114" s="9"/>
      <c r="BP114" s="4"/>
      <c r="BQ114" s="24"/>
      <c r="BR114" s="4"/>
      <c r="BS114" s="1"/>
      <c r="BT114" s="4"/>
      <c r="BU114" s="1"/>
      <c r="BV114" s="6"/>
      <c r="BW114" s="1"/>
      <c r="BX114" s="4"/>
      <c r="BY114" s="4"/>
      <c r="BZ114" s="4"/>
      <c r="CA114" s="9"/>
      <c r="CB114" s="4"/>
      <c r="CC114" s="4"/>
      <c r="CD114" s="4"/>
      <c r="CE114" s="1"/>
      <c r="CF114" s="4"/>
      <c r="CG114" s="1"/>
      <c r="CH114" s="6"/>
      <c r="CI114" s="1"/>
      <c r="CJ114" s="4"/>
    </row>
  </sheetData>
  <sheetProtection algorithmName="SHA-512" hashValue="uJuVtj2tflh5taWo8DnPPdr7C8VARJIM0utjAVFbaNu9uqr39AeHklBLgWQ4ZtPVD6wBQKI+ozuLl507FpzP8w==" saltValue="bWH1lvt1vMap0HEKIDNdFQ==" spinCount="100000" sheet="1" autoFilter="0"/>
  <sortState ref="A5:CJ139">
    <sortCondition ref="B5:B139"/>
  </sortState>
  <mergeCells count="88">
    <mergeCell ref="BY1:CJ1"/>
    <mergeCell ref="BY2:BY4"/>
    <mergeCell ref="BZ2:BZ4"/>
    <mergeCell ref="CA2:CA4"/>
    <mergeCell ref="CB2:CB4"/>
    <mergeCell ref="CC2:CJ2"/>
    <mergeCell ref="CC3:CC4"/>
    <mergeCell ref="CD3:CD4"/>
    <mergeCell ref="CE3:CF3"/>
    <mergeCell ref="CG3:CG4"/>
    <mergeCell ref="CH3:CH4"/>
    <mergeCell ref="CI3:CJ3"/>
    <mergeCell ref="BM1:BX1"/>
    <mergeCell ref="BM2:BM4"/>
    <mergeCell ref="BN2:BN4"/>
    <mergeCell ref="BO2:BO4"/>
    <mergeCell ref="BP2:BP4"/>
    <mergeCell ref="BQ2:BX2"/>
    <mergeCell ref="BQ3:BQ4"/>
    <mergeCell ref="BR3:BR4"/>
    <mergeCell ref="BS3:BT3"/>
    <mergeCell ref="BU3:BU4"/>
    <mergeCell ref="BV3:BV4"/>
    <mergeCell ref="BW3:BX3"/>
    <mergeCell ref="A1:A4"/>
    <mergeCell ref="B1:B4"/>
    <mergeCell ref="D1:D4"/>
    <mergeCell ref="E1:P1"/>
    <mergeCell ref="H2:H4"/>
    <mergeCell ref="I2:P2"/>
    <mergeCell ref="E2:E4"/>
    <mergeCell ref="F2:F4"/>
    <mergeCell ref="G2:G4"/>
    <mergeCell ref="K3:L3"/>
    <mergeCell ref="M3:M4"/>
    <mergeCell ref="I3:I4"/>
    <mergeCell ref="J3:J4"/>
    <mergeCell ref="N3:N4"/>
    <mergeCell ref="O3:P3"/>
    <mergeCell ref="C1:C4"/>
    <mergeCell ref="Q1:AB1"/>
    <mergeCell ref="Q2:Q4"/>
    <mergeCell ref="R2:R4"/>
    <mergeCell ref="S2:S4"/>
    <mergeCell ref="T2:T4"/>
    <mergeCell ref="U2:AB2"/>
    <mergeCell ref="U3:U4"/>
    <mergeCell ref="V3:V4"/>
    <mergeCell ref="W3:X3"/>
    <mergeCell ref="Y3:Y4"/>
    <mergeCell ref="Z3:Z4"/>
    <mergeCell ref="AA3:AB3"/>
    <mergeCell ref="AC1:AN1"/>
    <mergeCell ref="AC2:AC4"/>
    <mergeCell ref="AD2:AD4"/>
    <mergeCell ref="AE2:AE4"/>
    <mergeCell ref="AF2:AF4"/>
    <mergeCell ref="AG2:AN2"/>
    <mergeCell ref="AG3:AG4"/>
    <mergeCell ref="AH3:AH4"/>
    <mergeCell ref="AI3:AJ3"/>
    <mergeCell ref="AK3:AK4"/>
    <mergeCell ref="AL3:AL4"/>
    <mergeCell ref="AM3:AN3"/>
    <mergeCell ref="AO1:AZ1"/>
    <mergeCell ref="AO2:AO4"/>
    <mergeCell ref="AP2:AP4"/>
    <mergeCell ref="AQ2:AQ4"/>
    <mergeCell ref="AR2:AR4"/>
    <mergeCell ref="AS2:AZ2"/>
    <mergeCell ref="AS3:AS4"/>
    <mergeCell ref="AT3:AT4"/>
    <mergeCell ref="AU3:AV3"/>
    <mergeCell ref="AW3:AW4"/>
    <mergeCell ref="AX3:AX4"/>
    <mergeCell ref="AY3:AZ3"/>
    <mergeCell ref="BA1:BL1"/>
    <mergeCell ref="BA2:BA4"/>
    <mergeCell ref="BB2:BB4"/>
    <mergeCell ref="BC2:BC4"/>
    <mergeCell ref="BD2:BD4"/>
    <mergeCell ref="BE2:BL2"/>
    <mergeCell ref="BE3:BE4"/>
    <mergeCell ref="BF3:BF4"/>
    <mergeCell ref="BG3:BH3"/>
    <mergeCell ref="BI3:BI4"/>
    <mergeCell ref="BJ3:BJ4"/>
    <mergeCell ref="BK3:BL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Data!$E$1:$E$2</xm:f>
          </x14:formula1>
          <xm:sqref>D115:D1048576 D65:D69 D33:D41 D5:D31</xm:sqref>
        </x14:dataValidation>
        <x14:dataValidation type="list" allowBlank="1" showInputMessage="1" showErrorMessage="1">
          <x14:formula1>
            <xm:f>Data!$E$4:$E$5</xm:f>
          </x14:formula1>
          <xm:sqref>AR115:AR1048576 BD115:BD1048576 H115:H1048576 BP115:BP1048576 CB115:CB1048576 T115:T1048576 AF115:AF1048576 CB65:CB69 BP65:BP69 H65:H69 BD65:BD69 AR65:AR69 AF65:AF69 T65:T69 AR33:AR41 BD33:BD41 H33:H41 BP33:BP41 CB33:CB41 T33:T41 AF33:AF41 T5:T31 CB5:CB31 BP5:BP31 H5:H31 BD5:BD31 AR5:AR31 AF5:AF31</xm:sqref>
        </x14:dataValidation>
        <x14:dataValidation type="list" allowBlank="1" showInputMessage="1" showErrorMessage="1">
          <x14:formula1>
            <xm:f>'P:\Организации\ООО УК Партнер-Гарант\ДУ - Форма 2\[PG_f2_2019.xlsx]Data'!#REF!</xm:f>
          </x14:formula1>
          <xm:sqref>H32 BD32 AR32 AF32 T32 BP32 CB32 D32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D70:D114 BP70:BP114 T70:T114 AF70:AF114 AR70:AR114 BD70:BD114 H70:H114 CB70:CB114 H42:H64 BD42:BD64 AR42:AR64 AF42:AF64 T42:T64 BP42:BP64 CB42:CB64 D42:D64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30.7109375" style="2" customWidth="1"/>
    <col min="5" max="5" width="12.7109375" style="2" customWidth="1"/>
    <col min="6" max="6" width="30.7109375" style="2" customWidth="1"/>
    <col min="7" max="7" width="30.7109375" style="11" customWidth="1"/>
    <col min="8" max="8" width="10.7109375" style="10" customWidth="1"/>
    <col min="9" max="9" width="10.7109375" style="2" customWidth="1"/>
    <col min="10" max="10" width="12.7109375" style="2" customWidth="1"/>
    <col min="11" max="16384" width="9.140625" style="2"/>
  </cols>
  <sheetData>
    <row r="1" spans="1:10" s="15" customFormat="1" ht="15" customHeight="1" x14ac:dyDescent="0.25">
      <c r="A1" s="68" t="s">
        <v>0</v>
      </c>
      <c r="B1" s="68" t="s">
        <v>1</v>
      </c>
      <c r="C1" s="68" t="s">
        <v>585</v>
      </c>
      <c r="D1" s="68" t="s">
        <v>223</v>
      </c>
      <c r="E1" s="66" t="s">
        <v>224</v>
      </c>
      <c r="F1" s="75"/>
      <c r="G1" s="75"/>
      <c r="H1" s="75"/>
      <c r="I1" s="75"/>
      <c r="J1" s="67"/>
    </row>
    <row r="2" spans="1:10" s="15" customFormat="1" ht="135" customHeight="1" x14ac:dyDescent="0.25">
      <c r="A2" s="69"/>
      <c r="B2" s="69"/>
      <c r="C2" s="69"/>
      <c r="D2" s="69"/>
      <c r="E2" s="66" t="s">
        <v>225</v>
      </c>
      <c r="F2" s="67"/>
      <c r="G2" s="14" t="s">
        <v>228</v>
      </c>
      <c r="H2" s="66" t="s">
        <v>229</v>
      </c>
      <c r="I2" s="67"/>
      <c r="J2" s="68" t="s">
        <v>25</v>
      </c>
    </row>
    <row r="3" spans="1:10" s="15" customFormat="1" ht="30" customHeight="1" x14ac:dyDescent="0.25">
      <c r="A3" s="70"/>
      <c r="B3" s="70"/>
      <c r="C3" s="70"/>
      <c r="D3" s="70"/>
      <c r="E3" s="14" t="s">
        <v>226</v>
      </c>
      <c r="F3" s="14" t="s">
        <v>227</v>
      </c>
      <c r="G3" s="14"/>
      <c r="H3" s="14" t="s">
        <v>4</v>
      </c>
      <c r="I3" s="14" t="s">
        <v>5</v>
      </c>
      <c r="J3" s="70"/>
    </row>
    <row r="4" spans="1:10" x14ac:dyDescent="0.25">
      <c r="A4" s="26">
        <v>1</v>
      </c>
      <c r="B4" s="27" t="s">
        <v>385</v>
      </c>
      <c r="C4" s="27" t="s">
        <v>591</v>
      </c>
      <c r="D4" s="4" t="s">
        <v>330</v>
      </c>
      <c r="E4" s="4"/>
      <c r="F4" s="4"/>
      <c r="G4" s="9"/>
      <c r="H4" s="1"/>
      <c r="I4" s="4"/>
      <c r="J4" s="4"/>
    </row>
    <row r="5" spans="1:10" x14ac:dyDescent="0.25">
      <c r="A5" s="26">
        <v>2</v>
      </c>
      <c r="B5" s="27" t="s">
        <v>386</v>
      </c>
      <c r="C5" s="27" t="s">
        <v>592</v>
      </c>
      <c r="D5" s="4" t="s">
        <v>330</v>
      </c>
      <c r="E5" s="4"/>
      <c r="F5" s="4"/>
      <c r="G5" s="9"/>
      <c r="H5" s="1"/>
      <c r="I5" s="4"/>
      <c r="J5" s="4"/>
    </row>
    <row r="6" spans="1:10" x14ac:dyDescent="0.25">
      <c r="A6" s="26">
        <v>3</v>
      </c>
      <c r="B6" s="27" t="s">
        <v>387</v>
      </c>
      <c r="C6" s="27" t="s">
        <v>593</v>
      </c>
      <c r="D6" s="4" t="s">
        <v>330</v>
      </c>
      <c r="E6" s="4"/>
      <c r="F6" s="4"/>
      <c r="G6" s="9"/>
      <c r="H6" s="1"/>
      <c r="I6" s="4"/>
      <c r="J6" s="4"/>
    </row>
    <row r="7" spans="1:10" x14ac:dyDescent="0.25">
      <c r="A7" s="26">
        <v>4</v>
      </c>
      <c r="B7" s="27" t="s">
        <v>388</v>
      </c>
      <c r="C7" s="27" t="s">
        <v>594</v>
      </c>
      <c r="D7" s="4" t="s">
        <v>330</v>
      </c>
      <c r="E7" s="4"/>
      <c r="F7" s="4"/>
      <c r="G7" s="9"/>
      <c r="H7" s="1"/>
      <c r="I7" s="4"/>
      <c r="J7" s="4"/>
    </row>
    <row r="8" spans="1:10" x14ac:dyDescent="0.25">
      <c r="A8" s="26">
        <v>5</v>
      </c>
      <c r="B8" s="27" t="s">
        <v>389</v>
      </c>
      <c r="C8" s="27" t="s">
        <v>595</v>
      </c>
      <c r="D8" s="4" t="s">
        <v>383</v>
      </c>
      <c r="E8" s="4">
        <v>5503239348</v>
      </c>
      <c r="F8" s="4" t="s">
        <v>384</v>
      </c>
      <c r="G8" s="9">
        <v>6.7</v>
      </c>
      <c r="H8" s="1">
        <v>41786</v>
      </c>
      <c r="I8" s="4" t="s">
        <v>334</v>
      </c>
      <c r="J8" s="4" t="s">
        <v>328</v>
      </c>
    </row>
    <row r="9" spans="1:10" x14ac:dyDescent="0.25">
      <c r="A9" s="26">
        <v>6</v>
      </c>
      <c r="B9" s="27" t="s">
        <v>390</v>
      </c>
      <c r="C9" s="27" t="s">
        <v>596</v>
      </c>
      <c r="D9" s="4" t="s">
        <v>330</v>
      </c>
      <c r="E9" s="4"/>
      <c r="F9" s="4"/>
      <c r="G9" s="9"/>
      <c r="H9" s="1"/>
      <c r="I9" s="4"/>
      <c r="J9" s="4"/>
    </row>
    <row r="10" spans="1:10" x14ac:dyDescent="0.25">
      <c r="A10" s="26">
        <v>7</v>
      </c>
      <c r="B10" s="27" t="s">
        <v>391</v>
      </c>
      <c r="C10" s="27" t="s">
        <v>597</v>
      </c>
      <c r="D10" s="4" t="s">
        <v>330</v>
      </c>
      <c r="E10" s="4"/>
      <c r="F10" s="4"/>
      <c r="G10" s="9"/>
      <c r="H10" s="1"/>
      <c r="I10" s="4"/>
      <c r="J10" s="4"/>
    </row>
    <row r="11" spans="1:10" x14ac:dyDescent="0.25">
      <c r="A11" s="26">
        <v>8</v>
      </c>
      <c r="B11" s="27" t="s">
        <v>392</v>
      </c>
      <c r="C11" s="27" t="s">
        <v>601</v>
      </c>
      <c r="D11" s="4" t="s">
        <v>330</v>
      </c>
      <c r="E11" s="4"/>
      <c r="F11" s="4"/>
      <c r="G11" s="9"/>
      <c r="H11" s="1"/>
      <c r="I11" s="4"/>
      <c r="J11" s="4"/>
    </row>
    <row r="12" spans="1:10" x14ac:dyDescent="0.25">
      <c r="A12" s="26">
        <v>9</v>
      </c>
      <c r="B12" s="27" t="s">
        <v>393</v>
      </c>
      <c r="C12" s="27" t="s">
        <v>602</v>
      </c>
      <c r="D12" s="4" t="s">
        <v>330</v>
      </c>
      <c r="E12" s="4"/>
      <c r="F12" s="4"/>
      <c r="G12" s="9"/>
      <c r="H12" s="1"/>
      <c r="I12" s="4"/>
      <c r="J12" s="4"/>
    </row>
    <row r="13" spans="1:10" x14ac:dyDescent="0.25">
      <c r="A13" s="26">
        <v>10</v>
      </c>
      <c r="B13" s="27" t="s">
        <v>394</v>
      </c>
      <c r="C13" s="27" t="s">
        <v>603</v>
      </c>
      <c r="D13" s="4" t="s">
        <v>330</v>
      </c>
      <c r="E13" s="4"/>
      <c r="F13" s="4"/>
      <c r="G13" s="9"/>
      <c r="H13" s="1"/>
      <c r="I13" s="4"/>
      <c r="J13" s="4"/>
    </row>
    <row r="14" spans="1:10" x14ac:dyDescent="0.25">
      <c r="A14" s="26">
        <v>11</v>
      </c>
      <c r="B14" s="27" t="s">
        <v>395</v>
      </c>
      <c r="C14" s="27" t="s">
        <v>604</v>
      </c>
      <c r="D14" s="4" t="s">
        <v>330</v>
      </c>
      <c r="E14" s="4"/>
      <c r="F14" s="4"/>
      <c r="G14" s="9"/>
      <c r="H14" s="1"/>
      <c r="I14" s="4"/>
      <c r="J14" s="4"/>
    </row>
    <row r="15" spans="1:10" x14ac:dyDescent="0.25">
      <c r="A15" s="26">
        <v>12</v>
      </c>
      <c r="B15" s="27" t="s">
        <v>691</v>
      </c>
      <c r="C15" s="27" t="s">
        <v>692</v>
      </c>
      <c r="D15" s="4" t="s">
        <v>330</v>
      </c>
      <c r="E15" s="4"/>
      <c r="F15" s="4"/>
      <c r="G15" s="9"/>
      <c r="H15" s="1"/>
      <c r="I15" s="4"/>
      <c r="J15" s="4"/>
    </row>
    <row r="16" spans="1:10" x14ac:dyDescent="0.25">
      <c r="A16" s="26">
        <v>13</v>
      </c>
      <c r="B16" s="27" t="s">
        <v>696</v>
      </c>
      <c r="C16" s="27" t="s">
        <v>697</v>
      </c>
      <c r="D16" s="4" t="s">
        <v>330</v>
      </c>
      <c r="E16" s="4"/>
      <c r="F16" s="4"/>
      <c r="G16" s="9"/>
      <c r="H16" s="1"/>
      <c r="I16" s="4"/>
      <c r="J16" s="4"/>
    </row>
    <row r="17" spans="1:10" x14ac:dyDescent="0.25">
      <c r="A17" s="26">
        <v>14</v>
      </c>
      <c r="B17" s="27" t="s">
        <v>701</v>
      </c>
      <c r="C17" s="27" t="s">
        <v>702</v>
      </c>
      <c r="D17" s="4" t="s">
        <v>330</v>
      </c>
      <c r="E17" s="4"/>
      <c r="F17" s="4"/>
      <c r="G17" s="9"/>
      <c r="H17" s="1"/>
      <c r="I17" s="4"/>
      <c r="J17" s="4"/>
    </row>
    <row r="18" spans="1:10" x14ac:dyDescent="0.25">
      <c r="A18" s="26">
        <v>15</v>
      </c>
      <c r="B18" s="27" t="s">
        <v>706</v>
      </c>
      <c r="C18" s="27" t="s">
        <v>707</v>
      </c>
      <c r="D18" s="4" t="s">
        <v>330</v>
      </c>
      <c r="E18" s="4"/>
      <c r="F18" s="4"/>
      <c r="G18" s="9"/>
      <c r="H18" s="1"/>
      <c r="I18" s="4"/>
      <c r="J18" s="4"/>
    </row>
    <row r="19" spans="1:10" x14ac:dyDescent="0.25">
      <c r="A19" s="26">
        <v>16</v>
      </c>
      <c r="B19" s="27" t="s">
        <v>711</v>
      </c>
      <c r="C19" s="27" t="s">
        <v>712</v>
      </c>
      <c r="D19" s="4" t="s">
        <v>330</v>
      </c>
      <c r="E19" s="4"/>
      <c r="F19" s="4"/>
      <c r="G19" s="9"/>
      <c r="H19" s="1"/>
      <c r="I19" s="4"/>
      <c r="J19" s="4"/>
    </row>
    <row r="20" spans="1:10" x14ac:dyDescent="0.25">
      <c r="A20" s="26">
        <v>17</v>
      </c>
      <c r="B20" s="27" t="s">
        <v>716</v>
      </c>
      <c r="C20" s="27" t="s">
        <v>717</v>
      </c>
      <c r="D20" s="4" t="s">
        <v>330</v>
      </c>
      <c r="E20" s="4"/>
      <c r="F20" s="4"/>
      <c r="G20" s="9"/>
      <c r="H20" s="1"/>
      <c r="I20" s="4"/>
      <c r="J20" s="4"/>
    </row>
    <row r="21" spans="1:10" x14ac:dyDescent="0.25">
      <c r="A21" s="26">
        <v>18</v>
      </c>
      <c r="B21" s="27" t="s">
        <v>721</v>
      </c>
      <c r="C21" s="27" t="s">
        <v>722</v>
      </c>
      <c r="D21" s="4" t="s">
        <v>330</v>
      </c>
      <c r="E21" s="4"/>
      <c r="F21" s="4"/>
      <c r="G21" s="9"/>
      <c r="H21" s="1"/>
      <c r="I21" s="4"/>
      <c r="J21" s="4"/>
    </row>
    <row r="22" spans="1:10" x14ac:dyDescent="0.25">
      <c r="A22" s="26">
        <v>19</v>
      </c>
      <c r="B22" s="27" t="s">
        <v>726</v>
      </c>
      <c r="C22" s="27" t="s">
        <v>727</v>
      </c>
      <c r="D22" s="4" t="s">
        <v>330</v>
      </c>
      <c r="E22" s="4"/>
      <c r="F22" s="4"/>
      <c r="G22" s="9"/>
      <c r="H22" s="1"/>
      <c r="I22" s="4"/>
      <c r="J22" s="4"/>
    </row>
    <row r="23" spans="1:10" x14ac:dyDescent="0.25">
      <c r="A23" s="26">
        <v>20</v>
      </c>
      <c r="B23" s="27" t="s">
        <v>731</v>
      </c>
      <c r="C23" s="27" t="s">
        <v>732</v>
      </c>
      <c r="D23" s="4" t="s">
        <v>330</v>
      </c>
      <c r="E23" s="4"/>
      <c r="F23" s="4"/>
      <c r="G23" s="9"/>
      <c r="H23" s="1"/>
      <c r="I23" s="4"/>
      <c r="J23" s="4"/>
    </row>
    <row r="24" spans="1:10" x14ac:dyDescent="0.25">
      <c r="A24" s="26">
        <v>21</v>
      </c>
      <c r="B24" s="27" t="s">
        <v>736</v>
      </c>
      <c r="C24" s="27" t="s">
        <v>737</v>
      </c>
      <c r="D24" s="4" t="s">
        <v>330</v>
      </c>
      <c r="E24" s="4"/>
      <c r="F24" s="4"/>
      <c r="G24" s="9"/>
      <c r="H24" s="1"/>
      <c r="I24" s="4"/>
      <c r="J24" s="4"/>
    </row>
    <row r="25" spans="1:10" x14ac:dyDescent="0.25">
      <c r="A25" s="26">
        <v>22</v>
      </c>
      <c r="B25" s="27" t="s">
        <v>740</v>
      </c>
      <c r="C25" s="27" t="s">
        <v>741</v>
      </c>
      <c r="D25" s="4" t="s">
        <v>330</v>
      </c>
      <c r="E25" s="4"/>
      <c r="F25" s="4"/>
      <c r="G25" s="9"/>
      <c r="H25" s="1"/>
      <c r="I25" s="4"/>
      <c r="J25" s="4"/>
    </row>
    <row r="26" spans="1:10" x14ac:dyDescent="0.25">
      <c r="A26" s="26">
        <v>23</v>
      </c>
      <c r="B26" s="27" t="s">
        <v>745</v>
      </c>
      <c r="C26" s="27" t="s">
        <v>746</v>
      </c>
      <c r="D26" s="4" t="s">
        <v>330</v>
      </c>
      <c r="E26" s="4"/>
      <c r="F26" s="4"/>
      <c r="G26" s="9"/>
      <c r="H26" s="1"/>
      <c r="I26" s="4"/>
      <c r="J26" s="4"/>
    </row>
    <row r="27" spans="1:10" x14ac:dyDescent="0.25">
      <c r="A27" s="26">
        <v>24</v>
      </c>
      <c r="B27" s="27" t="s">
        <v>750</v>
      </c>
      <c r="C27" s="27" t="s">
        <v>751</v>
      </c>
      <c r="D27" s="4" t="s">
        <v>330</v>
      </c>
      <c r="E27" s="4"/>
      <c r="F27" s="4"/>
      <c r="G27" s="9"/>
      <c r="H27" s="1"/>
      <c r="I27" s="4"/>
      <c r="J27" s="4"/>
    </row>
    <row r="28" spans="1:10" x14ac:dyDescent="0.25">
      <c r="A28" s="26">
        <v>25</v>
      </c>
      <c r="B28" s="27" t="s">
        <v>754</v>
      </c>
      <c r="C28" s="27" t="s">
        <v>755</v>
      </c>
      <c r="D28" s="4" t="s">
        <v>330</v>
      </c>
      <c r="E28" s="4"/>
      <c r="F28" s="4"/>
      <c r="G28" s="9"/>
      <c r="H28" s="1"/>
      <c r="I28" s="4"/>
      <c r="J28" s="4"/>
    </row>
    <row r="29" spans="1:10" x14ac:dyDescent="0.25">
      <c r="A29" s="26">
        <v>26</v>
      </c>
      <c r="B29" s="27" t="s">
        <v>759</v>
      </c>
      <c r="C29" s="27" t="s">
        <v>760</v>
      </c>
      <c r="D29" s="4" t="s">
        <v>330</v>
      </c>
      <c r="E29" s="4"/>
      <c r="F29" s="4"/>
      <c r="G29" s="9"/>
      <c r="H29" s="1"/>
      <c r="I29" s="4"/>
      <c r="J29" s="4"/>
    </row>
    <row r="30" spans="1:10" x14ac:dyDescent="0.25">
      <c r="A30" s="26">
        <v>27</v>
      </c>
      <c r="B30" s="27" t="s">
        <v>764</v>
      </c>
      <c r="C30" s="27" t="s">
        <v>765</v>
      </c>
      <c r="D30" s="4" t="s">
        <v>330</v>
      </c>
      <c r="E30" s="4"/>
      <c r="F30" s="4"/>
      <c r="G30" s="9"/>
      <c r="H30" s="1"/>
      <c r="I30" s="4"/>
      <c r="J30" s="4"/>
    </row>
    <row r="31" spans="1:10" x14ac:dyDescent="0.25">
      <c r="A31" s="26">
        <v>28</v>
      </c>
      <c r="B31" s="27" t="s">
        <v>396</v>
      </c>
      <c r="C31" s="27" t="s">
        <v>605</v>
      </c>
      <c r="D31" s="4" t="s">
        <v>330</v>
      </c>
      <c r="E31" s="4"/>
      <c r="F31" s="4"/>
      <c r="G31" s="9"/>
      <c r="H31" s="1"/>
      <c r="I31" s="4"/>
      <c r="J31" s="4"/>
    </row>
    <row r="32" spans="1:10" x14ac:dyDescent="0.25">
      <c r="A32" s="26">
        <v>29</v>
      </c>
      <c r="B32" s="27" t="s">
        <v>397</v>
      </c>
      <c r="C32" s="27" t="s">
        <v>606</v>
      </c>
      <c r="D32" s="4" t="s">
        <v>330</v>
      </c>
      <c r="E32" s="4"/>
      <c r="F32" s="4"/>
      <c r="G32" s="9"/>
      <c r="H32" s="1"/>
      <c r="I32" s="4"/>
      <c r="J32" s="4"/>
    </row>
    <row r="33" spans="1:10" x14ac:dyDescent="0.25">
      <c r="A33" s="26">
        <v>30</v>
      </c>
      <c r="B33" s="27" t="s">
        <v>398</v>
      </c>
      <c r="C33" s="27" t="s">
        <v>607</v>
      </c>
      <c r="D33" s="4" t="s">
        <v>330</v>
      </c>
      <c r="E33" s="4"/>
      <c r="F33" s="4"/>
      <c r="G33" s="9"/>
      <c r="H33" s="1"/>
      <c r="I33" s="4"/>
      <c r="J33" s="4"/>
    </row>
    <row r="34" spans="1:10" x14ac:dyDescent="0.25">
      <c r="A34" s="26">
        <v>31</v>
      </c>
      <c r="B34" s="27" t="s">
        <v>399</v>
      </c>
      <c r="C34" s="27" t="s">
        <v>608</v>
      </c>
      <c r="D34" s="4" t="s">
        <v>330</v>
      </c>
      <c r="E34" s="4"/>
      <c r="F34" s="4"/>
      <c r="G34" s="9"/>
      <c r="H34" s="1"/>
      <c r="I34" s="4"/>
      <c r="J34" s="4"/>
    </row>
    <row r="35" spans="1:10" x14ac:dyDescent="0.25">
      <c r="A35" s="26">
        <v>32</v>
      </c>
      <c r="B35" s="27" t="s">
        <v>768</v>
      </c>
      <c r="C35" s="27" t="s">
        <v>769</v>
      </c>
      <c r="D35" s="4" t="s">
        <v>330</v>
      </c>
      <c r="E35" s="4"/>
      <c r="F35" s="4"/>
      <c r="G35" s="9"/>
      <c r="H35" s="1"/>
      <c r="I35" s="4"/>
      <c r="J35" s="4"/>
    </row>
    <row r="36" spans="1:10" x14ac:dyDescent="0.25">
      <c r="A36" s="26">
        <v>33</v>
      </c>
      <c r="B36" s="27" t="s">
        <v>773</v>
      </c>
      <c r="C36" s="27" t="s">
        <v>774</v>
      </c>
      <c r="D36" s="4" t="s">
        <v>330</v>
      </c>
      <c r="E36" s="4"/>
      <c r="F36" s="4"/>
      <c r="G36" s="9"/>
      <c r="H36" s="1"/>
      <c r="I36" s="4"/>
      <c r="J36" s="4"/>
    </row>
    <row r="37" spans="1:10" x14ac:dyDescent="0.25">
      <c r="A37" s="26">
        <v>34</v>
      </c>
      <c r="B37" s="27" t="s">
        <v>778</v>
      </c>
      <c r="C37" s="27" t="s">
        <v>779</v>
      </c>
      <c r="D37" s="4" t="s">
        <v>330</v>
      </c>
      <c r="E37" s="4"/>
      <c r="F37" s="4"/>
      <c r="G37" s="9"/>
      <c r="H37" s="1"/>
      <c r="I37" s="4"/>
      <c r="J37" s="4"/>
    </row>
    <row r="38" spans="1:10" x14ac:dyDescent="0.25">
      <c r="A38" s="26">
        <v>35</v>
      </c>
      <c r="B38" s="27" t="s">
        <v>783</v>
      </c>
      <c r="C38" s="27" t="s">
        <v>784</v>
      </c>
      <c r="D38" s="4" t="s">
        <v>330</v>
      </c>
      <c r="E38" s="4"/>
      <c r="F38" s="4"/>
      <c r="G38" s="9"/>
      <c r="H38" s="1"/>
      <c r="I38" s="4"/>
      <c r="J38" s="4"/>
    </row>
    <row r="39" spans="1:10" x14ac:dyDescent="0.25">
      <c r="A39" s="26">
        <v>36</v>
      </c>
      <c r="B39" s="27" t="s">
        <v>788</v>
      </c>
      <c r="C39" s="27" t="s">
        <v>789</v>
      </c>
      <c r="D39" s="4" t="s">
        <v>330</v>
      </c>
      <c r="E39" s="4"/>
      <c r="F39" s="4"/>
      <c r="G39" s="9"/>
      <c r="H39" s="1"/>
      <c r="I39" s="4"/>
      <c r="J39" s="4"/>
    </row>
    <row r="40" spans="1:10" x14ac:dyDescent="0.25">
      <c r="A40" s="26">
        <v>37</v>
      </c>
      <c r="B40" s="27" t="s">
        <v>793</v>
      </c>
      <c r="C40" s="27" t="s">
        <v>794</v>
      </c>
      <c r="D40" s="4" t="s">
        <v>330</v>
      </c>
      <c r="E40" s="4"/>
      <c r="F40" s="4"/>
      <c r="G40" s="9"/>
      <c r="H40" s="1"/>
      <c r="I40" s="4"/>
      <c r="J40" s="4"/>
    </row>
    <row r="41" spans="1:10" x14ac:dyDescent="0.25">
      <c r="A41" s="26">
        <v>38</v>
      </c>
      <c r="B41" s="27" t="s">
        <v>666</v>
      </c>
      <c r="C41" s="27" t="s">
        <v>586</v>
      </c>
      <c r="D41" s="4" t="s">
        <v>330</v>
      </c>
      <c r="E41" s="4"/>
      <c r="F41" s="4"/>
      <c r="G41" s="9"/>
      <c r="H41" s="1"/>
      <c r="I41" s="4"/>
      <c r="J41" s="4"/>
    </row>
    <row r="42" spans="1:10" x14ac:dyDescent="0.25">
      <c r="A42" s="26">
        <v>39</v>
      </c>
      <c r="B42" s="27" t="s">
        <v>798</v>
      </c>
      <c r="C42" s="27" t="s">
        <v>799</v>
      </c>
      <c r="D42" s="4" t="s">
        <v>330</v>
      </c>
      <c r="E42" s="4"/>
      <c r="F42" s="4"/>
      <c r="G42" s="9"/>
      <c r="H42" s="1"/>
      <c r="I42" s="4"/>
      <c r="J42" s="4"/>
    </row>
    <row r="43" spans="1:10" x14ac:dyDescent="0.25">
      <c r="A43" s="26">
        <v>40</v>
      </c>
      <c r="B43" s="27" t="s">
        <v>803</v>
      </c>
      <c r="C43" s="27" t="s">
        <v>804</v>
      </c>
      <c r="D43" s="4" t="s">
        <v>330</v>
      </c>
      <c r="E43" s="4"/>
      <c r="F43" s="4"/>
      <c r="G43" s="9"/>
      <c r="H43" s="1"/>
      <c r="I43" s="4"/>
      <c r="J43" s="4"/>
    </row>
    <row r="44" spans="1:10" x14ac:dyDescent="0.25">
      <c r="A44" s="26">
        <v>41</v>
      </c>
      <c r="B44" s="27" t="s">
        <v>808</v>
      </c>
      <c r="C44" s="27" t="s">
        <v>809</v>
      </c>
      <c r="D44" s="4" t="s">
        <v>330</v>
      </c>
      <c r="E44" s="4"/>
      <c r="F44" s="4"/>
      <c r="G44" s="9"/>
      <c r="H44" s="1"/>
      <c r="I44" s="4"/>
      <c r="J44" s="4"/>
    </row>
    <row r="45" spans="1:10" x14ac:dyDescent="0.25">
      <c r="A45" s="26">
        <v>42</v>
      </c>
      <c r="B45" s="27" t="s">
        <v>813</v>
      </c>
      <c r="C45" s="27" t="s">
        <v>814</v>
      </c>
      <c r="D45" s="4" t="s">
        <v>330</v>
      </c>
      <c r="E45" s="4"/>
      <c r="F45" s="4"/>
      <c r="G45" s="9"/>
      <c r="H45" s="1"/>
      <c r="I45" s="4"/>
      <c r="J45" s="4"/>
    </row>
    <row r="46" spans="1:10" x14ac:dyDescent="0.25">
      <c r="A46" s="26">
        <v>43</v>
      </c>
      <c r="B46" s="27" t="s">
        <v>818</v>
      </c>
      <c r="C46" s="27" t="s">
        <v>819</v>
      </c>
      <c r="D46" s="4" t="s">
        <v>330</v>
      </c>
      <c r="E46" s="4"/>
      <c r="F46" s="4"/>
      <c r="G46" s="9"/>
      <c r="H46" s="1"/>
      <c r="I46" s="4"/>
      <c r="J46" s="4"/>
    </row>
    <row r="47" spans="1:10" x14ac:dyDescent="0.25">
      <c r="A47" s="26">
        <v>44</v>
      </c>
      <c r="B47" s="27" t="s">
        <v>823</v>
      </c>
      <c r="C47" s="27" t="s">
        <v>824</v>
      </c>
      <c r="D47" s="4" t="s">
        <v>330</v>
      </c>
      <c r="E47" s="4"/>
      <c r="F47" s="4"/>
      <c r="G47" s="9"/>
      <c r="H47" s="1"/>
      <c r="I47" s="4"/>
      <c r="J47" s="4"/>
    </row>
    <row r="48" spans="1:10" x14ac:dyDescent="0.25">
      <c r="A48" s="26">
        <v>45</v>
      </c>
      <c r="B48" s="27" t="s">
        <v>667</v>
      </c>
      <c r="C48" s="27" t="s">
        <v>587</v>
      </c>
      <c r="D48" s="4" t="s">
        <v>330</v>
      </c>
      <c r="E48" s="4"/>
      <c r="F48" s="4"/>
      <c r="G48" s="9"/>
      <c r="H48" s="1"/>
      <c r="I48" s="4"/>
      <c r="J48" s="4"/>
    </row>
    <row r="49" spans="1:10" x14ac:dyDescent="0.25">
      <c r="A49" s="26">
        <v>46</v>
      </c>
      <c r="B49" s="27" t="s">
        <v>828</v>
      </c>
      <c r="C49" s="27" t="s">
        <v>829</v>
      </c>
      <c r="D49" s="4" t="s">
        <v>330</v>
      </c>
      <c r="E49" s="4"/>
      <c r="F49" s="4"/>
      <c r="G49" s="9"/>
      <c r="H49" s="1"/>
      <c r="I49" s="4"/>
      <c r="J49" s="4"/>
    </row>
    <row r="50" spans="1:10" x14ac:dyDescent="0.25">
      <c r="A50" s="26">
        <v>47</v>
      </c>
      <c r="B50" s="27" t="s">
        <v>833</v>
      </c>
      <c r="C50" s="27" t="s">
        <v>834</v>
      </c>
      <c r="D50" s="4" t="s">
        <v>330</v>
      </c>
      <c r="E50" s="4"/>
      <c r="F50" s="4"/>
      <c r="G50" s="9"/>
      <c r="H50" s="1"/>
      <c r="I50" s="4"/>
      <c r="J50" s="4"/>
    </row>
    <row r="51" spans="1:10" x14ac:dyDescent="0.25">
      <c r="A51" s="26">
        <v>48</v>
      </c>
      <c r="B51" s="27" t="s">
        <v>838</v>
      </c>
      <c r="C51" s="27" t="s">
        <v>839</v>
      </c>
      <c r="D51" s="4" t="s">
        <v>330</v>
      </c>
      <c r="E51" s="4"/>
      <c r="F51" s="4"/>
      <c r="G51" s="9"/>
      <c r="H51" s="1"/>
      <c r="I51" s="4"/>
      <c r="J51" s="4"/>
    </row>
    <row r="52" spans="1:10" x14ac:dyDescent="0.25">
      <c r="A52" s="26">
        <v>49</v>
      </c>
      <c r="B52" s="27" t="s">
        <v>843</v>
      </c>
      <c r="C52" s="27" t="s">
        <v>844</v>
      </c>
      <c r="D52" s="4" t="s">
        <v>330</v>
      </c>
      <c r="E52" s="4"/>
      <c r="F52" s="4"/>
      <c r="G52" s="9"/>
      <c r="H52" s="1"/>
      <c r="I52" s="4"/>
      <c r="J52" s="4"/>
    </row>
    <row r="53" spans="1:10" x14ac:dyDescent="0.25">
      <c r="A53" s="26">
        <v>50</v>
      </c>
      <c r="B53" s="27" t="s">
        <v>848</v>
      </c>
      <c r="C53" s="27" t="s">
        <v>849</v>
      </c>
      <c r="D53" s="4" t="s">
        <v>330</v>
      </c>
      <c r="E53" s="4"/>
      <c r="F53" s="4"/>
      <c r="G53" s="9"/>
      <c r="H53" s="1"/>
      <c r="I53" s="4"/>
      <c r="J53" s="4"/>
    </row>
    <row r="54" spans="1:10" x14ac:dyDescent="0.25">
      <c r="A54" s="26">
        <v>51</v>
      </c>
      <c r="B54" s="27" t="s">
        <v>853</v>
      </c>
      <c r="C54" s="27" t="s">
        <v>854</v>
      </c>
      <c r="D54" s="4" t="s">
        <v>383</v>
      </c>
      <c r="E54" s="4">
        <v>5503239348</v>
      </c>
      <c r="F54" s="4" t="s">
        <v>384</v>
      </c>
      <c r="G54" s="9">
        <v>6.7</v>
      </c>
      <c r="H54" s="1">
        <v>41814</v>
      </c>
      <c r="I54" s="4" t="s">
        <v>334</v>
      </c>
      <c r="J54" s="4" t="s">
        <v>328</v>
      </c>
    </row>
    <row r="55" spans="1:10" x14ac:dyDescent="0.25">
      <c r="A55" s="26">
        <v>52</v>
      </c>
      <c r="B55" s="27" t="s">
        <v>858</v>
      </c>
      <c r="C55" s="27" t="s">
        <v>859</v>
      </c>
      <c r="D55" s="4" t="s">
        <v>330</v>
      </c>
      <c r="E55" s="4"/>
      <c r="F55" s="4"/>
      <c r="G55" s="9"/>
      <c r="H55" s="1"/>
      <c r="I55" s="4"/>
      <c r="J55" s="4"/>
    </row>
    <row r="56" spans="1:10" x14ac:dyDescent="0.25">
      <c r="A56" s="26">
        <v>53</v>
      </c>
      <c r="B56" s="27" t="s">
        <v>863</v>
      </c>
      <c r="C56" s="27" t="s">
        <v>864</v>
      </c>
      <c r="D56" s="4" t="s">
        <v>330</v>
      </c>
      <c r="E56" s="4"/>
      <c r="F56" s="4"/>
      <c r="G56" s="9"/>
      <c r="H56" s="1"/>
      <c r="I56" s="4"/>
      <c r="J56" s="4"/>
    </row>
    <row r="57" spans="1:10" x14ac:dyDescent="0.25">
      <c r="A57" s="26">
        <v>54</v>
      </c>
      <c r="B57" s="27" t="s">
        <v>868</v>
      </c>
      <c r="C57" s="27" t="s">
        <v>869</v>
      </c>
      <c r="D57" s="4" t="s">
        <v>330</v>
      </c>
      <c r="E57" s="4"/>
      <c r="F57" s="4"/>
      <c r="G57" s="9"/>
      <c r="H57" s="1"/>
      <c r="I57" s="4"/>
      <c r="J57" s="4"/>
    </row>
    <row r="58" spans="1:10" x14ac:dyDescent="0.25">
      <c r="A58" s="26">
        <v>55</v>
      </c>
      <c r="B58" s="27" t="s">
        <v>873</v>
      </c>
      <c r="C58" s="27" t="s">
        <v>874</v>
      </c>
      <c r="D58" s="4" t="s">
        <v>330</v>
      </c>
      <c r="E58" s="4"/>
      <c r="F58" s="4"/>
      <c r="G58" s="9"/>
      <c r="H58" s="1"/>
      <c r="I58" s="4"/>
      <c r="J58" s="4"/>
    </row>
    <row r="59" spans="1:10" x14ac:dyDescent="0.25">
      <c r="A59" s="26">
        <v>56</v>
      </c>
      <c r="B59" s="27" t="s">
        <v>878</v>
      </c>
      <c r="C59" s="27" t="s">
        <v>879</v>
      </c>
      <c r="D59" s="4" t="s">
        <v>330</v>
      </c>
      <c r="E59" s="4"/>
      <c r="F59" s="4"/>
      <c r="G59" s="9"/>
      <c r="H59" s="1"/>
      <c r="I59" s="4"/>
      <c r="J59" s="4"/>
    </row>
    <row r="60" spans="1:10" x14ac:dyDescent="0.25">
      <c r="A60" s="26">
        <v>57</v>
      </c>
      <c r="B60" s="27" t="s">
        <v>882</v>
      </c>
      <c r="C60" s="27" t="s">
        <v>883</v>
      </c>
      <c r="D60" s="4" t="s">
        <v>330</v>
      </c>
      <c r="E60" s="4"/>
      <c r="F60" s="4"/>
      <c r="G60" s="9"/>
      <c r="H60" s="1"/>
      <c r="I60" s="4"/>
      <c r="J60" s="4"/>
    </row>
    <row r="61" spans="1:10" x14ac:dyDescent="0.25">
      <c r="A61" s="26">
        <v>58</v>
      </c>
      <c r="B61" s="27" t="s">
        <v>887</v>
      </c>
      <c r="C61" s="27" t="s">
        <v>888</v>
      </c>
      <c r="D61" s="4" t="s">
        <v>330</v>
      </c>
      <c r="E61" s="4"/>
      <c r="F61" s="4"/>
      <c r="G61" s="9"/>
      <c r="H61" s="1"/>
      <c r="I61" s="4"/>
      <c r="J61" s="4"/>
    </row>
    <row r="62" spans="1:10" x14ac:dyDescent="0.25">
      <c r="A62" s="26">
        <v>59</v>
      </c>
      <c r="B62" s="27" t="s">
        <v>668</v>
      </c>
      <c r="C62" s="27" t="s">
        <v>588</v>
      </c>
      <c r="D62" s="4" t="s">
        <v>330</v>
      </c>
      <c r="E62" s="4"/>
      <c r="F62" s="4"/>
      <c r="G62" s="9"/>
      <c r="H62" s="1"/>
      <c r="I62" s="4"/>
      <c r="J62" s="4"/>
    </row>
    <row r="63" spans="1:10" x14ac:dyDescent="0.25">
      <c r="A63" s="26">
        <v>60</v>
      </c>
      <c r="B63" s="27" t="s">
        <v>892</v>
      </c>
      <c r="C63" s="27" t="s">
        <v>893</v>
      </c>
      <c r="D63" s="4" t="s">
        <v>330</v>
      </c>
      <c r="E63" s="4"/>
      <c r="F63" s="4"/>
      <c r="G63" s="9"/>
      <c r="H63" s="1"/>
      <c r="I63" s="4"/>
      <c r="J63" s="4"/>
    </row>
    <row r="64" spans="1:10" x14ac:dyDescent="0.25">
      <c r="A64" s="26">
        <v>61</v>
      </c>
      <c r="B64" s="27" t="s">
        <v>669</v>
      </c>
      <c r="C64" s="27" t="s">
        <v>589</v>
      </c>
      <c r="D64" s="4" t="s">
        <v>330</v>
      </c>
      <c r="E64" s="4"/>
      <c r="F64" s="4"/>
      <c r="G64" s="9"/>
      <c r="H64" s="1"/>
      <c r="I64" s="4"/>
      <c r="J64" s="4"/>
    </row>
    <row r="65" spans="1:10" x14ac:dyDescent="0.25">
      <c r="A65" s="26">
        <v>62</v>
      </c>
      <c r="B65" s="27" t="s">
        <v>670</v>
      </c>
      <c r="C65" s="27" t="s">
        <v>590</v>
      </c>
      <c r="D65" s="4" t="s">
        <v>330</v>
      </c>
      <c r="E65" s="4"/>
      <c r="F65" s="4"/>
      <c r="G65" s="9"/>
      <c r="H65" s="1"/>
      <c r="I65" s="4"/>
      <c r="J65" s="4"/>
    </row>
    <row r="66" spans="1:10" x14ac:dyDescent="0.25">
      <c r="A66" s="26">
        <v>63</v>
      </c>
      <c r="B66" s="27" t="s">
        <v>671</v>
      </c>
      <c r="C66" s="27" t="s">
        <v>598</v>
      </c>
      <c r="D66" s="4" t="s">
        <v>330</v>
      </c>
      <c r="E66" s="4"/>
      <c r="F66" s="4"/>
      <c r="G66" s="9"/>
      <c r="H66" s="1"/>
      <c r="I66" s="4"/>
      <c r="J66" s="4"/>
    </row>
    <row r="67" spans="1:10" x14ac:dyDescent="0.25">
      <c r="A67" s="26">
        <v>64</v>
      </c>
      <c r="B67" s="27" t="s">
        <v>672</v>
      </c>
      <c r="C67" s="27" t="s">
        <v>599</v>
      </c>
      <c r="D67" s="4" t="s">
        <v>330</v>
      </c>
      <c r="E67" s="4"/>
      <c r="F67" s="4"/>
      <c r="G67" s="9"/>
      <c r="H67" s="1"/>
      <c r="I67" s="4"/>
      <c r="J67" s="4"/>
    </row>
    <row r="68" spans="1:10" x14ac:dyDescent="0.25">
      <c r="A68" s="26">
        <v>65</v>
      </c>
      <c r="B68" s="27" t="s">
        <v>673</v>
      </c>
      <c r="C68" s="27" t="s">
        <v>600</v>
      </c>
      <c r="D68" s="4" t="s">
        <v>330</v>
      </c>
      <c r="E68" s="4"/>
      <c r="F68" s="4"/>
      <c r="G68" s="9"/>
      <c r="H68" s="1"/>
      <c r="I68" s="4"/>
      <c r="J68" s="4"/>
    </row>
    <row r="69" spans="1:10" x14ac:dyDescent="0.25">
      <c r="A69" s="26">
        <v>66</v>
      </c>
      <c r="B69" s="27" t="s">
        <v>400</v>
      </c>
      <c r="C69" s="27" t="s">
        <v>609</v>
      </c>
      <c r="D69" s="4" t="s">
        <v>330</v>
      </c>
      <c r="E69" s="4"/>
      <c r="F69" s="4"/>
      <c r="G69" s="9"/>
      <c r="H69" s="1"/>
      <c r="I69" s="4"/>
      <c r="J69" s="4"/>
    </row>
    <row r="70" spans="1:10" x14ac:dyDescent="0.25">
      <c r="A70" s="26">
        <v>67</v>
      </c>
      <c r="B70" s="27" t="s">
        <v>559</v>
      </c>
      <c r="C70" s="27" t="s">
        <v>610</v>
      </c>
      <c r="D70" s="4" t="s">
        <v>383</v>
      </c>
      <c r="E70" s="4">
        <v>5503239348</v>
      </c>
      <c r="F70" s="4" t="s">
        <v>384</v>
      </c>
      <c r="G70" s="9">
        <v>6.7</v>
      </c>
      <c r="H70" s="1">
        <v>41818</v>
      </c>
      <c r="I70" s="4">
        <v>1</v>
      </c>
      <c r="J70" s="4" t="s">
        <v>328</v>
      </c>
    </row>
    <row r="71" spans="1:10" x14ac:dyDescent="0.25">
      <c r="A71" s="26">
        <v>68</v>
      </c>
      <c r="B71" s="27" t="s">
        <v>401</v>
      </c>
      <c r="C71" s="27" t="s">
        <v>611</v>
      </c>
      <c r="D71" s="4" t="s">
        <v>330</v>
      </c>
      <c r="E71" s="4"/>
      <c r="F71" s="4"/>
      <c r="G71" s="9"/>
      <c r="H71" s="1"/>
      <c r="I71" s="4"/>
      <c r="J71" s="4"/>
    </row>
    <row r="72" spans="1:10" x14ac:dyDescent="0.25">
      <c r="A72" s="26">
        <v>69</v>
      </c>
      <c r="B72" s="27" t="s">
        <v>402</v>
      </c>
      <c r="C72" s="27" t="s">
        <v>612</v>
      </c>
      <c r="D72" s="4" t="s">
        <v>330</v>
      </c>
      <c r="E72" s="4"/>
      <c r="F72" s="4"/>
      <c r="G72" s="9"/>
      <c r="H72" s="1"/>
      <c r="I72" s="4"/>
      <c r="J72" s="4"/>
    </row>
    <row r="73" spans="1:10" x14ac:dyDescent="0.25">
      <c r="A73" s="26">
        <v>70</v>
      </c>
      <c r="B73" s="27" t="s">
        <v>403</v>
      </c>
      <c r="C73" s="27" t="s">
        <v>613</v>
      </c>
      <c r="D73" s="4" t="s">
        <v>330</v>
      </c>
      <c r="E73" s="4"/>
      <c r="F73" s="4"/>
      <c r="G73" s="9"/>
      <c r="H73" s="1"/>
      <c r="I73" s="4"/>
      <c r="J73" s="4"/>
    </row>
    <row r="74" spans="1:10" x14ac:dyDescent="0.25">
      <c r="A74" s="26">
        <v>71</v>
      </c>
      <c r="B74" s="27" t="s">
        <v>404</v>
      </c>
      <c r="C74" s="27" t="s">
        <v>614</v>
      </c>
      <c r="D74" s="4" t="s">
        <v>330</v>
      </c>
      <c r="E74" s="4"/>
      <c r="F74" s="4"/>
      <c r="G74" s="9"/>
      <c r="H74" s="1"/>
      <c r="I74" s="4"/>
      <c r="J74" s="4"/>
    </row>
    <row r="75" spans="1:10" x14ac:dyDescent="0.25">
      <c r="A75" s="26">
        <v>72</v>
      </c>
      <c r="B75" s="27" t="s">
        <v>561</v>
      </c>
      <c r="C75" s="27" t="s">
        <v>615</v>
      </c>
      <c r="D75" s="4" t="s">
        <v>330</v>
      </c>
      <c r="E75" s="4"/>
      <c r="F75" s="4"/>
      <c r="G75" s="9"/>
      <c r="H75" s="1"/>
      <c r="I75" s="4"/>
      <c r="J75" s="4"/>
    </row>
    <row r="76" spans="1:10" x14ac:dyDescent="0.25">
      <c r="A76" s="26">
        <v>73</v>
      </c>
      <c r="B76" s="27" t="s">
        <v>405</v>
      </c>
      <c r="C76" s="27" t="s">
        <v>616</v>
      </c>
      <c r="D76" s="4" t="s">
        <v>330</v>
      </c>
      <c r="E76" s="4"/>
      <c r="F76" s="4"/>
      <c r="G76" s="9"/>
      <c r="H76" s="1"/>
      <c r="I76" s="4"/>
      <c r="J76" s="4"/>
    </row>
    <row r="77" spans="1:10" x14ac:dyDescent="0.25">
      <c r="A77" s="26">
        <v>74</v>
      </c>
      <c r="B77" s="43" t="s">
        <v>684</v>
      </c>
      <c r="C77" s="43" t="s">
        <v>685</v>
      </c>
      <c r="D77" s="45" t="s">
        <v>330</v>
      </c>
      <c r="E77" s="4"/>
      <c r="F77" s="4"/>
      <c r="G77" s="9"/>
      <c r="H77" s="1"/>
      <c r="I77" s="4"/>
      <c r="J77" s="4"/>
    </row>
    <row r="78" spans="1:10" x14ac:dyDescent="0.25">
      <c r="A78" s="26">
        <v>75</v>
      </c>
      <c r="B78" s="27" t="s">
        <v>563</v>
      </c>
      <c r="C78" s="27" t="s">
        <v>617</v>
      </c>
      <c r="D78" s="4" t="s">
        <v>330</v>
      </c>
      <c r="E78" s="4"/>
      <c r="F78" s="4"/>
      <c r="G78" s="9"/>
      <c r="H78" s="1"/>
      <c r="I78" s="4"/>
      <c r="J78" s="4"/>
    </row>
    <row r="79" spans="1:10" x14ac:dyDescent="0.25">
      <c r="A79" s="26">
        <v>76</v>
      </c>
      <c r="B79" s="27" t="s">
        <v>565</v>
      </c>
      <c r="C79" s="27" t="s">
        <v>618</v>
      </c>
      <c r="D79" s="4" t="s">
        <v>330</v>
      </c>
      <c r="E79" s="4"/>
      <c r="F79" s="4"/>
      <c r="G79" s="9"/>
      <c r="H79" s="1"/>
      <c r="I79" s="4"/>
      <c r="J79" s="4"/>
    </row>
    <row r="80" spans="1:10" x14ac:dyDescent="0.25">
      <c r="A80" s="26">
        <v>77</v>
      </c>
      <c r="B80" s="27" t="s">
        <v>406</v>
      </c>
      <c r="C80" s="27" t="s">
        <v>619</v>
      </c>
      <c r="D80" s="4" t="s">
        <v>330</v>
      </c>
      <c r="E80" s="4"/>
      <c r="F80" s="4"/>
      <c r="G80" s="9"/>
      <c r="H80" s="1"/>
      <c r="I80" s="4"/>
      <c r="J80" s="4"/>
    </row>
    <row r="81" spans="1:10" x14ac:dyDescent="0.25">
      <c r="A81" s="26">
        <v>78</v>
      </c>
      <c r="B81" s="27" t="s">
        <v>407</v>
      </c>
      <c r="C81" s="27" t="s">
        <v>620</v>
      </c>
      <c r="D81" s="4" t="s">
        <v>330</v>
      </c>
      <c r="E81" s="4"/>
      <c r="F81" s="4"/>
      <c r="G81" s="9"/>
      <c r="H81" s="1"/>
      <c r="I81" s="4"/>
      <c r="J81" s="4"/>
    </row>
    <row r="82" spans="1:10" x14ac:dyDescent="0.25">
      <c r="A82" s="26">
        <v>79</v>
      </c>
      <c r="B82" s="27" t="s">
        <v>408</v>
      </c>
      <c r="C82" s="27" t="s">
        <v>621</v>
      </c>
      <c r="D82" s="4" t="s">
        <v>330</v>
      </c>
      <c r="E82" s="4"/>
      <c r="F82" s="4"/>
      <c r="G82" s="9"/>
      <c r="H82" s="1"/>
      <c r="I82" s="4"/>
      <c r="J82" s="4"/>
    </row>
    <row r="83" spans="1:10" x14ac:dyDescent="0.25">
      <c r="A83" s="26">
        <v>80</v>
      </c>
      <c r="B83" s="27" t="s">
        <v>409</v>
      </c>
      <c r="C83" s="27" t="s">
        <v>622</v>
      </c>
      <c r="D83" s="4" t="s">
        <v>330</v>
      </c>
      <c r="E83" s="4"/>
      <c r="F83" s="4"/>
      <c r="G83" s="9"/>
      <c r="H83" s="1"/>
      <c r="I83" s="4"/>
      <c r="J83" s="4"/>
    </row>
    <row r="84" spans="1:10" x14ac:dyDescent="0.25">
      <c r="A84" s="26">
        <v>81</v>
      </c>
      <c r="B84" s="27" t="s">
        <v>410</v>
      </c>
      <c r="C84" s="27" t="s">
        <v>623</v>
      </c>
      <c r="D84" s="4" t="s">
        <v>330</v>
      </c>
      <c r="E84" s="4"/>
      <c r="F84" s="4"/>
      <c r="G84" s="9"/>
      <c r="H84" s="1"/>
      <c r="I84" s="4"/>
      <c r="J84" s="4"/>
    </row>
    <row r="85" spans="1:10" x14ac:dyDescent="0.25">
      <c r="A85" s="26">
        <v>82</v>
      </c>
      <c r="B85" s="27" t="s">
        <v>567</v>
      </c>
      <c r="C85" s="27" t="s">
        <v>624</v>
      </c>
      <c r="D85" s="4" t="s">
        <v>330</v>
      </c>
      <c r="E85" s="4"/>
      <c r="F85" s="4"/>
      <c r="G85" s="9"/>
      <c r="H85" s="1"/>
      <c r="I85" s="4"/>
      <c r="J85" s="4"/>
    </row>
    <row r="86" spans="1:10" x14ac:dyDescent="0.25">
      <c r="A86" s="26">
        <v>83</v>
      </c>
      <c r="B86" s="27" t="s">
        <v>551</v>
      </c>
      <c r="C86" s="27" t="s">
        <v>625</v>
      </c>
      <c r="D86" s="4" t="s">
        <v>330</v>
      </c>
      <c r="E86" s="4"/>
      <c r="F86" s="4"/>
      <c r="G86" s="9"/>
      <c r="H86" s="1"/>
      <c r="I86" s="4"/>
      <c r="J86" s="4"/>
    </row>
    <row r="87" spans="1:10" x14ac:dyDescent="0.25">
      <c r="A87" s="26">
        <v>84</v>
      </c>
      <c r="B87" s="27" t="s">
        <v>896</v>
      </c>
      <c r="C87" s="27" t="s">
        <v>897</v>
      </c>
      <c r="D87" s="4" t="s">
        <v>330</v>
      </c>
      <c r="E87" s="4"/>
      <c r="F87" s="4"/>
      <c r="G87" s="9"/>
      <c r="H87" s="1"/>
      <c r="I87" s="4"/>
      <c r="J87" s="4"/>
    </row>
    <row r="88" spans="1:10" x14ac:dyDescent="0.25">
      <c r="A88" s="26">
        <v>85</v>
      </c>
      <c r="B88" s="27" t="s">
        <v>901</v>
      </c>
      <c r="C88" s="27" t="s">
        <v>902</v>
      </c>
      <c r="D88" s="4" t="s">
        <v>330</v>
      </c>
      <c r="E88" s="4"/>
      <c r="F88" s="4"/>
      <c r="G88" s="9"/>
      <c r="H88" s="1"/>
      <c r="I88" s="4"/>
      <c r="J88" s="4"/>
    </row>
    <row r="89" spans="1:10" x14ac:dyDescent="0.25">
      <c r="A89" s="26">
        <v>86</v>
      </c>
      <c r="B89" s="27" t="s">
        <v>906</v>
      </c>
      <c r="C89" s="27" t="s">
        <v>907</v>
      </c>
      <c r="D89" s="4" t="s">
        <v>330</v>
      </c>
      <c r="E89" s="4"/>
      <c r="F89" s="4"/>
      <c r="G89" s="9"/>
      <c r="H89" s="1"/>
      <c r="I89" s="4"/>
      <c r="J89" s="4"/>
    </row>
    <row r="90" spans="1:10" x14ac:dyDescent="0.25">
      <c r="A90" s="26">
        <v>87</v>
      </c>
      <c r="B90" s="27" t="s">
        <v>911</v>
      </c>
      <c r="C90" s="27" t="s">
        <v>912</v>
      </c>
      <c r="D90" s="4" t="s">
        <v>330</v>
      </c>
      <c r="E90" s="4"/>
      <c r="F90" s="4"/>
      <c r="G90" s="9"/>
      <c r="H90" s="1"/>
      <c r="I90" s="4"/>
      <c r="J90" s="4"/>
    </row>
    <row r="91" spans="1:10" x14ac:dyDescent="0.25">
      <c r="A91" s="26">
        <v>88</v>
      </c>
      <c r="B91" s="27" t="s">
        <v>916</v>
      </c>
      <c r="C91" s="27" t="s">
        <v>917</v>
      </c>
      <c r="D91" s="4" t="s">
        <v>330</v>
      </c>
      <c r="E91" s="4"/>
      <c r="F91" s="4"/>
      <c r="G91" s="9"/>
      <c r="H91" s="1"/>
      <c r="I91" s="4"/>
      <c r="J91" s="4"/>
    </row>
    <row r="92" spans="1:10" x14ac:dyDescent="0.25">
      <c r="A92" s="26">
        <v>89</v>
      </c>
      <c r="B92" s="27" t="s">
        <v>921</v>
      </c>
      <c r="C92" s="27" t="s">
        <v>922</v>
      </c>
      <c r="D92" s="4" t="s">
        <v>330</v>
      </c>
      <c r="E92" s="4"/>
      <c r="F92" s="4"/>
      <c r="G92" s="9"/>
      <c r="H92" s="1"/>
      <c r="I92" s="4"/>
      <c r="J92" s="4"/>
    </row>
    <row r="93" spans="1:10" x14ac:dyDescent="0.25">
      <c r="A93" s="26">
        <v>90</v>
      </c>
      <c r="B93" s="27" t="s">
        <v>923</v>
      </c>
      <c r="C93" s="27" t="s">
        <v>924</v>
      </c>
      <c r="D93" s="4" t="s">
        <v>330</v>
      </c>
      <c r="E93" s="4"/>
      <c r="F93" s="4"/>
      <c r="G93" s="9"/>
      <c r="H93" s="1"/>
      <c r="I93" s="4"/>
      <c r="J93" s="4"/>
    </row>
    <row r="94" spans="1:10" x14ac:dyDescent="0.25">
      <c r="A94" s="26">
        <v>91</v>
      </c>
      <c r="B94" s="27" t="s">
        <v>928</v>
      </c>
      <c r="C94" s="27" t="s">
        <v>929</v>
      </c>
      <c r="D94" s="4" t="s">
        <v>330</v>
      </c>
      <c r="E94" s="4"/>
      <c r="F94" s="4"/>
      <c r="G94" s="9"/>
      <c r="H94" s="1"/>
      <c r="I94" s="4"/>
      <c r="J94" s="4"/>
    </row>
    <row r="95" spans="1:10" x14ac:dyDescent="0.25">
      <c r="A95" s="26">
        <v>92</v>
      </c>
      <c r="B95" s="27" t="s">
        <v>933</v>
      </c>
      <c r="C95" s="27" t="s">
        <v>934</v>
      </c>
      <c r="D95" s="4" t="s">
        <v>330</v>
      </c>
      <c r="E95" s="4"/>
      <c r="F95" s="4"/>
      <c r="G95" s="9"/>
      <c r="H95" s="1"/>
      <c r="I95" s="4"/>
      <c r="J95" s="4"/>
    </row>
    <row r="96" spans="1:10" x14ac:dyDescent="0.25">
      <c r="A96" s="26">
        <v>93</v>
      </c>
      <c r="B96" s="27" t="s">
        <v>937</v>
      </c>
      <c r="C96" s="27" t="s">
        <v>938</v>
      </c>
      <c r="D96" s="4" t="s">
        <v>330</v>
      </c>
      <c r="E96" s="4"/>
      <c r="F96" s="4"/>
      <c r="G96" s="9"/>
      <c r="H96" s="1"/>
      <c r="I96" s="4"/>
      <c r="J96" s="4"/>
    </row>
    <row r="97" spans="1:10" x14ac:dyDescent="0.25">
      <c r="A97" s="26">
        <v>94</v>
      </c>
      <c r="B97" s="27" t="s">
        <v>941</v>
      </c>
      <c r="C97" s="27" t="s">
        <v>942</v>
      </c>
      <c r="D97" s="4" t="s">
        <v>330</v>
      </c>
      <c r="E97" s="4"/>
      <c r="F97" s="4"/>
      <c r="G97" s="9"/>
      <c r="H97" s="1"/>
      <c r="I97" s="4"/>
      <c r="J97" s="4"/>
    </row>
    <row r="98" spans="1:10" x14ac:dyDescent="0.25">
      <c r="A98" s="26">
        <v>95</v>
      </c>
      <c r="B98" s="27" t="s">
        <v>946</v>
      </c>
      <c r="C98" s="27" t="s">
        <v>947</v>
      </c>
      <c r="D98" s="4" t="s">
        <v>330</v>
      </c>
      <c r="E98" s="4"/>
      <c r="F98" s="4"/>
      <c r="G98" s="9"/>
      <c r="H98" s="1"/>
      <c r="I98" s="4"/>
      <c r="J98" s="4"/>
    </row>
    <row r="99" spans="1:10" x14ac:dyDescent="0.25">
      <c r="A99" s="26">
        <v>96</v>
      </c>
      <c r="B99" s="27" t="s">
        <v>951</v>
      </c>
      <c r="C99" s="27" t="s">
        <v>952</v>
      </c>
      <c r="D99" s="4" t="s">
        <v>330</v>
      </c>
      <c r="E99" s="4"/>
      <c r="F99" s="4"/>
      <c r="G99" s="9"/>
      <c r="H99" s="1"/>
      <c r="I99" s="4"/>
      <c r="J99" s="4"/>
    </row>
    <row r="100" spans="1:10" x14ac:dyDescent="0.25">
      <c r="A100" s="26">
        <v>97</v>
      </c>
      <c r="B100" s="27" t="s">
        <v>956</v>
      </c>
      <c r="C100" s="27" t="s">
        <v>957</v>
      </c>
      <c r="D100" s="4" t="s">
        <v>330</v>
      </c>
      <c r="E100" s="4"/>
      <c r="F100" s="4"/>
      <c r="G100" s="9"/>
      <c r="H100" s="1"/>
      <c r="I100" s="4"/>
      <c r="J100" s="4"/>
    </row>
    <row r="101" spans="1:10" x14ac:dyDescent="0.25">
      <c r="A101" s="26">
        <v>98</v>
      </c>
      <c r="B101" s="27" t="s">
        <v>961</v>
      </c>
      <c r="C101" s="27" t="s">
        <v>962</v>
      </c>
      <c r="D101" s="4" t="s">
        <v>330</v>
      </c>
      <c r="E101" s="4"/>
      <c r="F101" s="4"/>
      <c r="G101" s="9"/>
      <c r="H101" s="1"/>
      <c r="I101" s="4"/>
      <c r="J101" s="4"/>
    </row>
    <row r="102" spans="1:10" x14ac:dyDescent="0.25">
      <c r="A102" s="26">
        <v>99</v>
      </c>
      <c r="B102" s="27" t="s">
        <v>966</v>
      </c>
      <c r="C102" s="27" t="s">
        <v>967</v>
      </c>
      <c r="D102" s="4" t="s">
        <v>330</v>
      </c>
      <c r="E102" s="4"/>
      <c r="F102" s="4"/>
      <c r="G102" s="9"/>
      <c r="H102" s="1"/>
      <c r="I102" s="4"/>
      <c r="J102" s="4"/>
    </row>
    <row r="103" spans="1:10" x14ac:dyDescent="0.25">
      <c r="A103" s="26">
        <v>100</v>
      </c>
      <c r="B103" s="27" t="s">
        <v>971</v>
      </c>
      <c r="C103" s="27" t="s">
        <v>972</v>
      </c>
      <c r="D103" s="4" t="s">
        <v>330</v>
      </c>
      <c r="E103" s="4"/>
      <c r="F103" s="4"/>
      <c r="G103" s="9"/>
      <c r="H103" s="1"/>
      <c r="I103" s="4"/>
      <c r="J103" s="4"/>
    </row>
    <row r="104" spans="1:10" x14ac:dyDescent="0.25">
      <c r="A104" s="26">
        <v>101</v>
      </c>
      <c r="B104" s="27" t="s">
        <v>976</v>
      </c>
      <c r="C104" s="27" t="s">
        <v>977</v>
      </c>
      <c r="D104" s="4" t="s">
        <v>330</v>
      </c>
      <c r="E104" s="4"/>
      <c r="F104" s="4"/>
      <c r="G104" s="9"/>
      <c r="H104" s="1"/>
      <c r="I104" s="4"/>
      <c r="J104" s="4"/>
    </row>
    <row r="105" spans="1:10" x14ac:dyDescent="0.25">
      <c r="A105" s="26">
        <v>102</v>
      </c>
      <c r="B105" s="27" t="s">
        <v>981</v>
      </c>
      <c r="C105" s="27" t="s">
        <v>982</v>
      </c>
      <c r="D105" s="4" t="s">
        <v>330</v>
      </c>
      <c r="E105" s="4"/>
      <c r="F105" s="4"/>
      <c r="G105" s="9"/>
      <c r="H105" s="1"/>
      <c r="I105" s="4"/>
      <c r="J105" s="4"/>
    </row>
    <row r="106" spans="1:10" x14ac:dyDescent="0.25">
      <c r="A106" s="26">
        <v>103</v>
      </c>
      <c r="B106" s="27" t="s">
        <v>986</v>
      </c>
      <c r="C106" s="27" t="s">
        <v>987</v>
      </c>
      <c r="D106" s="4" t="s">
        <v>330</v>
      </c>
      <c r="E106" s="4"/>
      <c r="F106" s="4"/>
      <c r="G106" s="9"/>
      <c r="H106" s="1"/>
      <c r="I106" s="4"/>
      <c r="J106" s="4"/>
    </row>
    <row r="107" spans="1:10" x14ac:dyDescent="0.25">
      <c r="A107" s="26">
        <v>104</v>
      </c>
      <c r="B107" s="27" t="s">
        <v>991</v>
      </c>
      <c r="C107" s="27" t="s">
        <v>992</v>
      </c>
      <c r="D107" s="4" t="s">
        <v>330</v>
      </c>
      <c r="E107" s="4"/>
      <c r="F107" s="4"/>
      <c r="G107" s="9"/>
      <c r="H107" s="1"/>
      <c r="I107" s="4"/>
      <c r="J107" s="4"/>
    </row>
    <row r="108" spans="1:10" x14ac:dyDescent="0.25">
      <c r="A108" s="26">
        <v>105</v>
      </c>
      <c r="B108" s="27" t="s">
        <v>996</v>
      </c>
      <c r="C108" s="27" t="s">
        <v>997</v>
      </c>
      <c r="D108" s="4" t="s">
        <v>330</v>
      </c>
      <c r="E108" s="4"/>
      <c r="F108" s="4"/>
      <c r="G108" s="9"/>
      <c r="H108" s="1"/>
      <c r="I108" s="4"/>
      <c r="J108" s="4"/>
    </row>
    <row r="109" spans="1:10" x14ac:dyDescent="0.25">
      <c r="A109" s="26">
        <v>106</v>
      </c>
      <c r="B109" s="27" t="s">
        <v>411</v>
      </c>
      <c r="C109" s="27" t="s">
        <v>626</v>
      </c>
      <c r="D109" s="4" t="s">
        <v>330</v>
      </c>
      <c r="E109" s="4"/>
      <c r="F109" s="4"/>
      <c r="G109" s="9"/>
      <c r="H109" s="1"/>
      <c r="I109" s="4"/>
      <c r="J109" s="4"/>
    </row>
    <row r="110" spans="1:10" x14ac:dyDescent="0.25">
      <c r="A110" s="26">
        <v>107</v>
      </c>
      <c r="B110" s="27" t="s">
        <v>412</v>
      </c>
      <c r="C110" s="27" t="s">
        <v>627</v>
      </c>
      <c r="D110" s="4" t="s">
        <v>330</v>
      </c>
      <c r="E110" s="4"/>
      <c r="F110" s="4"/>
      <c r="G110" s="9"/>
      <c r="H110" s="1"/>
      <c r="I110" s="4"/>
      <c r="J110" s="4"/>
    </row>
    <row r="111" spans="1:10" x14ac:dyDescent="0.25">
      <c r="A111" s="26">
        <v>108</v>
      </c>
      <c r="B111" s="27" t="s">
        <v>413</v>
      </c>
      <c r="C111" s="27" t="s">
        <v>628</v>
      </c>
      <c r="D111" s="4" t="s">
        <v>330</v>
      </c>
      <c r="E111" s="4"/>
      <c r="F111" s="4"/>
      <c r="G111" s="9"/>
      <c r="H111" s="1"/>
      <c r="I111" s="4"/>
      <c r="J111" s="4"/>
    </row>
    <row r="112" spans="1:10" x14ac:dyDescent="0.25">
      <c r="A112" s="26">
        <v>109</v>
      </c>
      <c r="B112" s="27" t="s">
        <v>414</v>
      </c>
      <c r="C112" s="27" t="s">
        <v>629</v>
      </c>
      <c r="D112" s="4" t="s">
        <v>330</v>
      </c>
      <c r="E112" s="4"/>
      <c r="F112" s="4"/>
      <c r="G112" s="9"/>
      <c r="H112" s="1"/>
      <c r="I112" s="4"/>
      <c r="J112" s="4"/>
    </row>
    <row r="113" spans="1:10" x14ac:dyDescent="0.25">
      <c r="A113" s="26">
        <v>110</v>
      </c>
      <c r="B113" s="27" t="s">
        <v>415</v>
      </c>
      <c r="C113" s="27" t="s">
        <v>630</v>
      </c>
      <c r="D113" s="4" t="s">
        <v>330</v>
      </c>
      <c r="E113" s="4"/>
      <c r="F113" s="4"/>
      <c r="G113" s="9"/>
      <c r="H113" s="1"/>
      <c r="I113" s="4"/>
      <c r="J113" s="4"/>
    </row>
  </sheetData>
  <sheetProtection algorithmName="SHA-512" hashValue="9dhJ5UQfSOrROYxL+kz+tuXhzLmvxxq7nP6cLfyC+ZRCGCqcxcRHROz5WpenhbMokzS9mb+nKllZ0Er/DeZk1A==" saltValue="IdMq0ubdQoX0mrrYPuhNww==" spinCount="100000" sheet="1" autoFilter="0"/>
  <sortState ref="A4:J138">
    <sortCondition ref="B4:B138"/>
  </sortState>
  <mergeCells count="8">
    <mergeCell ref="B1:B3"/>
    <mergeCell ref="A1:A3"/>
    <mergeCell ref="E2:F2"/>
    <mergeCell ref="H2:I2"/>
    <mergeCell ref="E1:J1"/>
    <mergeCell ref="D1:D3"/>
    <mergeCell ref="J2:J3"/>
    <mergeCell ref="C1:C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Data!$F$1:$F$2</xm:f>
          </x14:formula1>
          <xm:sqref>D114:D1048576 D64:D68 D4:D40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D41:D63 D69:D113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N11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N112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30.7109375" style="2" customWidth="1"/>
    <col min="5" max="5" width="10.7109375" style="10" customWidth="1"/>
    <col min="6" max="6" width="10.7109375" style="2" customWidth="1"/>
    <col min="7" max="7" width="10.7109375" style="10" customWidth="1"/>
    <col min="8" max="8" width="10.7109375" style="2" customWidth="1"/>
    <col min="9" max="9" width="10.7109375" style="10" customWidth="1"/>
    <col min="10" max="10" width="10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0.7109375" style="2" customWidth="1"/>
    <col min="15" max="16384" width="9.140625" style="2"/>
  </cols>
  <sheetData>
    <row r="1" spans="1:14" s="15" customFormat="1" ht="60" customHeight="1" x14ac:dyDescent="0.25">
      <c r="A1" s="68" t="s">
        <v>0</v>
      </c>
      <c r="B1" s="68" t="s">
        <v>1</v>
      </c>
      <c r="C1" s="68" t="s">
        <v>585</v>
      </c>
      <c r="D1" s="68" t="s">
        <v>555</v>
      </c>
      <c r="E1" s="66" t="s">
        <v>259</v>
      </c>
      <c r="F1" s="67"/>
      <c r="G1" s="66" t="s">
        <v>263</v>
      </c>
      <c r="H1" s="67"/>
      <c r="I1" s="66" t="s">
        <v>264</v>
      </c>
      <c r="J1" s="67"/>
      <c r="K1" s="66" t="s">
        <v>631</v>
      </c>
      <c r="L1" s="67"/>
      <c r="M1" s="66" t="s">
        <v>634</v>
      </c>
      <c r="N1" s="67"/>
    </row>
    <row r="2" spans="1:14" s="15" customFormat="1" ht="15" customHeight="1" x14ac:dyDescent="0.25">
      <c r="A2" s="70"/>
      <c r="B2" s="70"/>
      <c r="C2" s="70"/>
      <c r="D2" s="70"/>
      <c r="E2" s="14" t="s">
        <v>260</v>
      </c>
      <c r="F2" s="14" t="s">
        <v>261</v>
      </c>
      <c r="G2" s="14" t="s">
        <v>262</v>
      </c>
      <c r="H2" s="14" t="s">
        <v>267</v>
      </c>
      <c r="I2" s="14" t="s">
        <v>265</v>
      </c>
      <c r="J2" s="14" t="s">
        <v>266</v>
      </c>
      <c r="K2" s="41" t="s">
        <v>632</v>
      </c>
      <c r="L2" s="41" t="s">
        <v>633</v>
      </c>
      <c r="M2" s="41" t="s">
        <v>635</v>
      </c>
      <c r="N2" s="41" t="s">
        <v>636</v>
      </c>
    </row>
    <row r="3" spans="1:14" x14ac:dyDescent="0.25">
      <c r="A3" s="26">
        <v>1</v>
      </c>
      <c r="B3" s="27" t="s">
        <v>385</v>
      </c>
      <c r="C3" s="27" t="s">
        <v>591</v>
      </c>
      <c r="D3" s="4" t="s">
        <v>330</v>
      </c>
      <c r="E3" s="1"/>
      <c r="F3" s="4"/>
      <c r="G3" s="1"/>
      <c r="H3" s="4"/>
      <c r="I3" s="1"/>
      <c r="J3" s="4"/>
      <c r="K3" s="1"/>
      <c r="L3" s="4"/>
      <c r="M3" s="1"/>
      <c r="N3" s="4"/>
    </row>
    <row r="4" spans="1:14" x14ac:dyDescent="0.25">
      <c r="A4" s="26">
        <v>2</v>
      </c>
      <c r="B4" s="27" t="s">
        <v>386</v>
      </c>
      <c r="C4" s="27" t="s">
        <v>592</v>
      </c>
      <c r="D4" s="4" t="s">
        <v>330</v>
      </c>
      <c r="E4" s="1"/>
      <c r="F4" s="4"/>
      <c r="G4" s="1"/>
      <c r="H4" s="4"/>
      <c r="I4" s="1"/>
      <c r="J4" s="4"/>
      <c r="K4" s="1"/>
      <c r="L4" s="4"/>
      <c r="M4" s="1"/>
      <c r="N4" s="4"/>
    </row>
    <row r="5" spans="1:14" x14ac:dyDescent="0.25">
      <c r="A5" s="26">
        <v>3</v>
      </c>
      <c r="B5" s="27" t="s">
        <v>387</v>
      </c>
      <c r="C5" s="27" t="s">
        <v>593</v>
      </c>
      <c r="D5" s="4" t="s">
        <v>383</v>
      </c>
      <c r="E5" s="1">
        <v>42998</v>
      </c>
      <c r="F5" s="4">
        <v>1</v>
      </c>
      <c r="G5" s="1"/>
      <c r="H5" s="4"/>
      <c r="I5" s="1"/>
      <c r="J5" s="4"/>
      <c r="K5" s="1"/>
      <c r="L5" s="4"/>
      <c r="M5" s="1"/>
      <c r="N5" s="4"/>
    </row>
    <row r="6" spans="1:14" x14ac:dyDescent="0.25">
      <c r="A6" s="26">
        <v>4</v>
      </c>
      <c r="B6" s="27" t="s">
        <v>388</v>
      </c>
      <c r="C6" s="27" t="s">
        <v>594</v>
      </c>
      <c r="D6" s="4" t="s">
        <v>330</v>
      </c>
      <c r="E6" s="1"/>
      <c r="F6" s="4"/>
      <c r="G6" s="1"/>
      <c r="H6" s="4"/>
      <c r="I6" s="1"/>
      <c r="J6" s="4"/>
      <c r="K6" s="1"/>
      <c r="L6" s="4"/>
      <c r="M6" s="1"/>
      <c r="N6" s="4"/>
    </row>
    <row r="7" spans="1:14" x14ac:dyDescent="0.25">
      <c r="A7" s="26">
        <v>5</v>
      </c>
      <c r="B7" s="27" t="s">
        <v>389</v>
      </c>
      <c r="C7" s="27" t="s">
        <v>595</v>
      </c>
      <c r="D7" s="4" t="s">
        <v>330</v>
      </c>
      <c r="E7" s="1"/>
      <c r="F7" s="4"/>
      <c r="G7" s="1"/>
      <c r="H7" s="4"/>
      <c r="I7" s="1"/>
      <c r="J7" s="4"/>
      <c r="K7" s="1"/>
      <c r="L7" s="4"/>
      <c r="M7" s="1"/>
      <c r="N7" s="4"/>
    </row>
    <row r="8" spans="1:14" x14ac:dyDescent="0.25">
      <c r="A8" s="26">
        <v>6</v>
      </c>
      <c r="B8" s="27" t="s">
        <v>390</v>
      </c>
      <c r="C8" s="27" t="s">
        <v>596</v>
      </c>
      <c r="D8" s="4" t="s">
        <v>330</v>
      </c>
      <c r="E8" s="1"/>
      <c r="F8" s="4"/>
      <c r="G8" s="1"/>
      <c r="H8" s="4"/>
      <c r="I8" s="1"/>
      <c r="J8" s="4"/>
      <c r="K8" s="1"/>
      <c r="L8" s="4"/>
      <c r="M8" s="1"/>
      <c r="N8" s="4"/>
    </row>
    <row r="9" spans="1:14" x14ac:dyDescent="0.25">
      <c r="A9" s="26">
        <v>7</v>
      </c>
      <c r="B9" s="27" t="s">
        <v>391</v>
      </c>
      <c r="C9" s="27" t="s">
        <v>597</v>
      </c>
      <c r="D9" s="4" t="s">
        <v>330</v>
      </c>
      <c r="E9" s="1"/>
      <c r="F9" s="4"/>
      <c r="G9" s="1"/>
      <c r="H9" s="4"/>
      <c r="I9" s="1"/>
      <c r="J9" s="4"/>
      <c r="K9" s="1"/>
      <c r="L9" s="4"/>
      <c r="M9" s="1"/>
      <c r="N9" s="4"/>
    </row>
    <row r="10" spans="1:14" x14ac:dyDescent="0.25">
      <c r="A10" s="26">
        <v>8</v>
      </c>
      <c r="B10" s="27" t="s">
        <v>392</v>
      </c>
      <c r="C10" s="27" t="s">
        <v>601</v>
      </c>
      <c r="D10" s="4" t="s">
        <v>383</v>
      </c>
      <c r="E10" s="1">
        <v>42794</v>
      </c>
      <c r="F10" s="4">
        <v>1</v>
      </c>
      <c r="G10" s="1"/>
      <c r="H10" s="4"/>
      <c r="I10" s="1"/>
      <c r="J10" s="4"/>
      <c r="K10" s="1"/>
      <c r="L10" s="4"/>
      <c r="M10" s="1"/>
      <c r="N10" s="4"/>
    </row>
    <row r="11" spans="1:14" x14ac:dyDescent="0.25">
      <c r="A11" s="26">
        <v>9</v>
      </c>
      <c r="B11" s="27" t="s">
        <v>393</v>
      </c>
      <c r="C11" s="27" t="s">
        <v>602</v>
      </c>
      <c r="D11" s="4" t="s">
        <v>330</v>
      </c>
      <c r="E11" s="1"/>
      <c r="F11" s="4"/>
      <c r="G11" s="1"/>
      <c r="H11" s="4"/>
      <c r="I11" s="1"/>
      <c r="J11" s="4"/>
      <c r="K11" s="1"/>
      <c r="L11" s="4"/>
      <c r="M11" s="1"/>
      <c r="N11" s="4"/>
    </row>
    <row r="12" spans="1:14" x14ac:dyDescent="0.25">
      <c r="A12" s="26">
        <v>10</v>
      </c>
      <c r="B12" s="27" t="s">
        <v>394</v>
      </c>
      <c r="C12" s="27" t="s">
        <v>603</v>
      </c>
      <c r="D12" s="4" t="s">
        <v>330</v>
      </c>
      <c r="E12" s="1"/>
      <c r="F12" s="4"/>
      <c r="G12" s="1"/>
      <c r="H12" s="4"/>
      <c r="I12" s="1"/>
      <c r="J12" s="4"/>
      <c r="K12" s="1"/>
      <c r="L12" s="4"/>
      <c r="M12" s="1"/>
      <c r="N12" s="4"/>
    </row>
    <row r="13" spans="1:14" x14ac:dyDescent="0.25">
      <c r="A13" s="26">
        <v>11</v>
      </c>
      <c r="B13" s="27" t="s">
        <v>395</v>
      </c>
      <c r="C13" s="27" t="s">
        <v>604</v>
      </c>
      <c r="D13" s="4" t="s">
        <v>330</v>
      </c>
      <c r="E13" s="1"/>
      <c r="F13" s="4"/>
      <c r="G13" s="1"/>
      <c r="H13" s="4"/>
      <c r="I13" s="1"/>
      <c r="J13" s="4"/>
      <c r="K13" s="1"/>
      <c r="L13" s="4"/>
      <c r="M13" s="1"/>
      <c r="N13" s="4"/>
    </row>
    <row r="14" spans="1:14" x14ac:dyDescent="0.25">
      <c r="A14" s="26">
        <v>12</v>
      </c>
      <c r="B14" s="27" t="s">
        <v>691</v>
      </c>
      <c r="C14" s="27" t="s">
        <v>692</v>
      </c>
      <c r="D14" s="4" t="s">
        <v>330</v>
      </c>
      <c r="E14" s="1"/>
      <c r="F14" s="4"/>
      <c r="G14" s="1"/>
      <c r="H14" s="4"/>
      <c r="I14" s="1"/>
      <c r="J14" s="4"/>
      <c r="K14" s="1"/>
      <c r="L14" s="4"/>
      <c r="M14" s="1"/>
      <c r="N14" s="4"/>
    </row>
    <row r="15" spans="1:14" x14ac:dyDescent="0.25">
      <c r="A15" s="26">
        <v>13</v>
      </c>
      <c r="B15" s="27" t="s">
        <v>696</v>
      </c>
      <c r="C15" s="27" t="s">
        <v>697</v>
      </c>
      <c r="D15" s="4" t="s">
        <v>330</v>
      </c>
      <c r="E15" s="1"/>
      <c r="F15" s="4"/>
      <c r="G15" s="1"/>
      <c r="H15" s="4"/>
      <c r="I15" s="1"/>
      <c r="J15" s="4"/>
      <c r="K15" s="1"/>
      <c r="L15" s="4"/>
      <c r="M15" s="1"/>
      <c r="N15" s="4"/>
    </row>
    <row r="16" spans="1:14" x14ac:dyDescent="0.25">
      <c r="A16" s="26">
        <v>14</v>
      </c>
      <c r="B16" s="27" t="s">
        <v>701</v>
      </c>
      <c r="C16" s="27" t="s">
        <v>702</v>
      </c>
      <c r="D16" s="4" t="s">
        <v>330</v>
      </c>
      <c r="E16" s="1"/>
      <c r="F16" s="4"/>
      <c r="G16" s="1"/>
      <c r="H16" s="4"/>
      <c r="I16" s="1"/>
      <c r="J16" s="4"/>
      <c r="K16" s="1"/>
      <c r="L16" s="4"/>
      <c r="M16" s="1"/>
      <c r="N16" s="4"/>
    </row>
    <row r="17" spans="1:14" x14ac:dyDescent="0.25">
      <c r="A17" s="26">
        <v>15</v>
      </c>
      <c r="B17" s="27" t="s">
        <v>706</v>
      </c>
      <c r="C17" s="27" t="s">
        <v>707</v>
      </c>
      <c r="D17" s="4" t="s">
        <v>330</v>
      </c>
      <c r="E17" s="1"/>
      <c r="F17" s="4"/>
      <c r="G17" s="1"/>
      <c r="H17" s="4"/>
      <c r="I17" s="1"/>
      <c r="J17" s="4"/>
      <c r="K17" s="1"/>
      <c r="L17" s="4"/>
      <c r="M17" s="1"/>
      <c r="N17" s="4"/>
    </row>
    <row r="18" spans="1:14" x14ac:dyDescent="0.25">
      <c r="A18" s="26">
        <v>16</v>
      </c>
      <c r="B18" s="27" t="s">
        <v>711</v>
      </c>
      <c r="C18" s="27" t="s">
        <v>712</v>
      </c>
      <c r="D18" s="4" t="s">
        <v>330</v>
      </c>
      <c r="E18" s="1"/>
      <c r="F18" s="4"/>
      <c r="G18" s="1"/>
      <c r="H18" s="4"/>
      <c r="I18" s="1"/>
      <c r="J18" s="4"/>
      <c r="K18" s="1"/>
      <c r="L18" s="4"/>
      <c r="M18" s="1"/>
      <c r="N18" s="4"/>
    </row>
    <row r="19" spans="1:14" x14ac:dyDescent="0.25">
      <c r="A19" s="26">
        <v>17</v>
      </c>
      <c r="B19" s="27" t="s">
        <v>716</v>
      </c>
      <c r="C19" s="27" t="s">
        <v>717</v>
      </c>
      <c r="D19" s="4" t="s">
        <v>330</v>
      </c>
      <c r="E19" s="1"/>
      <c r="F19" s="4"/>
      <c r="G19" s="1"/>
      <c r="H19" s="4"/>
      <c r="I19" s="1"/>
      <c r="J19" s="4"/>
      <c r="K19" s="1"/>
      <c r="L19" s="4"/>
      <c r="M19" s="1"/>
      <c r="N19" s="4"/>
    </row>
    <row r="20" spans="1:14" x14ac:dyDescent="0.25">
      <c r="A20" s="26">
        <v>18</v>
      </c>
      <c r="B20" s="27" t="s">
        <v>721</v>
      </c>
      <c r="C20" s="27" t="s">
        <v>722</v>
      </c>
      <c r="D20" s="4" t="s">
        <v>330</v>
      </c>
      <c r="E20" s="1"/>
      <c r="F20" s="4"/>
      <c r="G20" s="1"/>
      <c r="H20" s="4"/>
      <c r="I20" s="1"/>
      <c r="J20" s="4"/>
      <c r="K20" s="1"/>
      <c r="L20" s="4"/>
      <c r="M20" s="1"/>
      <c r="N20" s="4"/>
    </row>
    <row r="21" spans="1:14" x14ac:dyDescent="0.25">
      <c r="A21" s="26">
        <v>19</v>
      </c>
      <c r="B21" s="27" t="s">
        <v>726</v>
      </c>
      <c r="C21" s="27" t="s">
        <v>727</v>
      </c>
      <c r="D21" s="4" t="s">
        <v>330</v>
      </c>
      <c r="E21" s="1"/>
      <c r="F21" s="4"/>
      <c r="G21" s="1"/>
      <c r="H21" s="4"/>
      <c r="I21" s="1"/>
      <c r="J21" s="4"/>
      <c r="K21" s="1"/>
      <c r="L21" s="4"/>
      <c r="M21" s="1"/>
      <c r="N21" s="4"/>
    </row>
    <row r="22" spans="1:14" x14ac:dyDescent="0.25">
      <c r="A22" s="26">
        <v>20</v>
      </c>
      <c r="B22" s="27" t="s">
        <v>731</v>
      </c>
      <c r="C22" s="27" t="s">
        <v>732</v>
      </c>
      <c r="D22" s="4" t="s">
        <v>330</v>
      </c>
      <c r="E22" s="1"/>
      <c r="F22" s="4"/>
      <c r="G22" s="1"/>
      <c r="H22" s="4"/>
      <c r="I22" s="1"/>
      <c r="J22" s="4"/>
      <c r="K22" s="1"/>
      <c r="L22" s="4"/>
      <c r="M22" s="1"/>
      <c r="N22" s="4"/>
    </row>
    <row r="23" spans="1:14" x14ac:dyDescent="0.25">
      <c r="A23" s="26">
        <v>21</v>
      </c>
      <c r="B23" s="27" t="s">
        <v>736</v>
      </c>
      <c r="C23" s="27" t="s">
        <v>737</v>
      </c>
      <c r="D23" s="4" t="s">
        <v>330</v>
      </c>
      <c r="E23" s="1"/>
      <c r="F23" s="4"/>
      <c r="G23" s="1"/>
      <c r="H23" s="4"/>
      <c r="I23" s="1"/>
      <c r="J23" s="4"/>
      <c r="K23" s="1"/>
      <c r="L23" s="4"/>
      <c r="M23" s="1"/>
      <c r="N23" s="4"/>
    </row>
    <row r="24" spans="1:14" x14ac:dyDescent="0.25">
      <c r="A24" s="26">
        <v>22</v>
      </c>
      <c r="B24" s="27" t="s">
        <v>740</v>
      </c>
      <c r="C24" s="27" t="s">
        <v>741</v>
      </c>
      <c r="D24" s="4" t="s">
        <v>330</v>
      </c>
      <c r="E24" s="1"/>
      <c r="F24" s="4"/>
      <c r="G24" s="1"/>
      <c r="H24" s="4"/>
      <c r="I24" s="1"/>
      <c r="J24" s="4"/>
      <c r="K24" s="1"/>
      <c r="L24" s="4"/>
      <c r="M24" s="1"/>
      <c r="N24" s="4"/>
    </row>
    <row r="25" spans="1:14" x14ac:dyDescent="0.25">
      <c r="A25" s="26">
        <v>23</v>
      </c>
      <c r="B25" s="27" t="s">
        <v>745</v>
      </c>
      <c r="C25" s="27" t="s">
        <v>746</v>
      </c>
      <c r="D25" s="4" t="s">
        <v>330</v>
      </c>
      <c r="E25" s="1"/>
      <c r="F25" s="4"/>
      <c r="G25" s="1"/>
      <c r="H25" s="4"/>
      <c r="I25" s="1"/>
      <c r="J25" s="4"/>
      <c r="K25" s="1"/>
      <c r="L25" s="4"/>
      <c r="M25" s="1"/>
      <c r="N25" s="4"/>
    </row>
    <row r="26" spans="1:14" x14ac:dyDescent="0.25">
      <c r="A26" s="26">
        <v>24</v>
      </c>
      <c r="B26" s="27" t="s">
        <v>750</v>
      </c>
      <c r="C26" s="27" t="s">
        <v>751</v>
      </c>
      <c r="D26" s="4" t="s">
        <v>383</v>
      </c>
      <c r="E26" s="1">
        <v>43008</v>
      </c>
      <c r="F26" s="4">
        <v>4</v>
      </c>
      <c r="G26" s="1">
        <v>43094</v>
      </c>
      <c r="H26" s="4">
        <v>5</v>
      </c>
      <c r="I26" s="1"/>
      <c r="J26" s="4"/>
      <c r="K26" s="1"/>
      <c r="L26" s="4"/>
      <c r="M26" s="1"/>
      <c r="N26" s="4"/>
    </row>
    <row r="27" spans="1:14" x14ac:dyDescent="0.25">
      <c r="A27" s="26">
        <v>25</v>
      </c>
      <c r="B27" s="27" t="s">
        <v>754</v>
      </c>
      <c r="C27" s="27" t="s">
        <v>755</v>
      </c>
      <c r="D27" s="4" t="s">
        <v>330</v>
      </c>
      <c r="E27" s="1"/>
      <c r="F27" s="4"/>
      <c r="G27" s="1"/>
      <c r="H27" s="4"/>
      <c r="I27" s="1"/>
      <c r="J27" s="4"/>
      <c r="K27" s="1"/>
      <c r="L27" s="4"/>
      <c r="M27" s="1"/>
      <c r="N27" s="4"/>
    </row>
    <row r="28" spans="1:14" x14ac:dyDescent="0.25">
      <c r="A28" s="26">
        <v>26</v>
      </c>
      <c r="B28" s="27" t="s">
        <v>759</v>
      </c>
      <c r="C28" s="27" t="s">
        <v>760</v>
      </c>
      <c r="D28" s="4" t="s">
        <v>330</v>
      </c>
      <c r="E28" s="1"/>
      <c r="F28" s="4"/>
      <c r="G28" s="1"/>
      <c r="H28" s="4"/>
      <c r="I28" s="1"/>
      <c r="J28" s="4"/>
      <c r="K28" s="1"/>
      <c r="L28" s="4"/>
      <c r="M28" s="1"/>
      <c r="N28" s="4"/>
    </row>
    <row r="29" spans="1:14" x14ac:dyDescent="0.25">
      <c r="A29" s="26">
        <v>27</v>
      </c>
      <c r="B29" s="27" t="s">
        <v>764</v>
      </c>
      <c r="C29" s="27" t="s">
        <v>765</v>
      </c>
      <c r="D29" s="4" t="s">
        <v>330</v>
      </c>
      <c r="E29" s="1"/>
      <c r="F29" s="4"/>
      <c r="G29" s="1"/>
      <c r="H29" s="4"/>
      <c r="I29" s="1"/>
      <c r="J29" s="4"/>
      <c r="K29" s="1"/>
      <c r="L29" s="4"/>
      <c r="M29" s="1"/>
      <c r="N29" s="4"/>
    </row>
    <row r="30" spans="1:14" x14ac:dyDescent="0.25">
      <c r="A30" s="26">
        <v>28</v>
      </c>
      <c r="B30" s="27" t="s">
        <v>396</v>
      </c>
      <c r="C30" s="27" t="s">
        <v>605</v>
      </c>
      <c r="D30" s="4" t="s">
        <v>383</v>
      </c>
      <c r="E30" s="1">
        <v>42874</v>
      </c>
      <c r="F30" s="4">
        <v>2</v>
      </c>
      <c r="G30" s="1"/>
      <c r="H30" s="4"/>
      <c r="I30" s="1"/>
      <c r="J30" s="4"/>
      <c r="K30" s="1"/>
      <c r="L30" s="4"/>
      <c r="M30" s="1"/>
      <c r="N30" s="4"/>
    </row>
    <row r="31" spans="1:14" x14ac:dyDescent="0.25">
      <c r="A31" s="26">
        <v>29</v>
      </c>
      <c r="B31" s="27" t="s">
        <v>397</v>
      </c>
      <c r="C31" s="27" t="s">
        <v>606</v>
      </c>
      <c r="D31" s="4" t="s">
        <v>383</v>
      </c>
      <c r="E31" s="1">
        <v>42874</v>
      </c>
      <c r="F31" s="4">
        <v>6</v>
      </c>
      <c r="G31" s="1"/>
      <c r="H31" s="4"/>
      <c r="I31" s="1"/>
      <c r="J31" s="4"/>
      <c r="K31" s="1"/>
      <c r="L31" s="4"/>
      <c r="M31" s="1"/>
      <c r="N31" s="4"/>
    </row>
    <row r="32" spans="1:14" x14ac:dyDescent="0.25">
      <c r="A32" s="26">
        <v>30</v>
      </c>
      <c r="B32" s="27" t="s">
        <v>398</v>
      </c>
      <c r="C32" s="27" t="s">
        <v>607</v>
      </c>
      <c r="D32" s="4" t="s">
        <v>330</v>
      </c>
      <c r="E32" s="1"/>
      <c r="F32" s="4"/>
      <c r="G32" s="1"/>
      <c r="H32" s="4"/>
      <c r="I32" s="1"/>
      <c r="J32" s="4"/>
      <c r="K32" s="1"/>
      <c r="L32" s="4"/>
      <c r="M32" s="1"/>
      <c r="N32" s="4"/>
    </row>
    <row r="33" spans="1:14" x14ac:dyDescent="0.25">
      <c r="A33" s="26">
        <v>31</v>
      </c>
      <c r="B33" s="27" t="s">
        <v>399</v>
      </c>
      <c r="C33" s="27" t="s">
        <v>608</v>
      </c>
      <c r="D33" s="4" t="s">
        <v>330</v>
      </c>
      <c r="E33" s="1"/>
      <c r="F33" s="4"/>
      <c r="G33" s="1"/>
      <c r="H33" s="4"/>
      <c r="I33" s="1"/>
      <c r="J33" s="4"/>
      <c r="K33" s="1"/>
      <c r="L33" s="4"/>
      <c r="M33" s="1"/>
      <c r="N33" s="4"/>
    </row>
    <row r="34" spans="1:14" x14ac:dyDescent="0.25">
      <c r="A34" s="26">
        <v>32</v>
      </c>
      <c r="B34" s="27" t="s">
        <v>768</v>
      </c>
      <c r="C34" s="27" t="s">
        <v>769</v>
      </c>
      <c r="D34" s="4" t="s">
        <v>330</v>
      </c>
      <c r="E34" s="1"/>
      <c r="F34" s="4"/>
      <c r="G34" s="1"/>
      <c r="H34" s="4"/>
      <c r="I34" s="1"/>
      <c r="J34" s="4"/>
      <c r="K34" s="1"/>
      <c r="L34" s="4"/>
      <c r="M34" s="1"/>
      <c r="N34" s="4"/>
    </row>
    <row r="35" spans="1:14" x14ac:dyDescent="0.25">
      <c r="A35" s="26">
        <v>33</v>
      </c>
      <c r="B35" s="27" t="s">
        <v>773</v>
      </c>
      <c r="C35" s="27" t="s">
        <v>774</v>
      </c>
      <c r="D35" s="4" t="s">
        <v>330</v>
      </c>
      <c r="E35" s="1"/>
      <c r="F35" s="4"/>
      <c r="G35" s="1"/>
      <c r="H35" s="4"/>
      <c r="I35" s="1"/>
      <c r="J35" s="4"/>
      <c r="K35" s="1"/>
      <c r="L35" s="4"/>
      <c r="M35" s="1"/>
      <c r="N35" s="4"/>
    </row>
    <row r="36" spans="1:14" x14ac:dyDescent="0.25">
      <c r="A36" s="26">
        <v>34</v>
      </c>
      <c r="B36" s="27" t="s">
        <v>778</v>
      </c>
      <c r="C36" s="27" t="s">
        <v>779</v>
      </c>
      <c r="D36" s="4" t="s">
        <v>330</v>
      </c>
      <c r="E36" s="1"/>
      <c r="F36" s="4"/>
      <c r="G36" s="1"/>
      <c r="H36" s="4"/>
      <c r="I36" s="1"/>
      <c r="J36" s="4"/>
      <c r="K36" s="1"/>
      <c r="L36" s="4"/>
      <c r="M36" s="1"/>
      <c r="N36" s="4"/>
    </row>
    <row r="37" spans="1:14" x14ac:dyDescent="0.25">
      <c r="A37" s="26">
        <v>35</v>
      </c>
      <c r="B37" s="27" t="s">
        <v>783</v>
      </c>
      <c r="C37" s="27" t="s">
        <v>784</v>
      </c>
      <c r="D37" s="4" t="s">
        <v>330</v>
      </c>
      <c r="E37" s="1"/>
      <c r="F37" s="4"/>
      <c r="G37" s="1"/>
      <c r="H37" s="4"/>
      <c r="I37" s="1"/>
      <c r="J37" s="4"/>
      <c r="K37" s="1"/>
      <c r="L37" s="4"/>
      <c r="M37" s="1"/>
      <c r="N37" s="4"/>
    </row>
    <row r="38" spans="1:14" x14ac:dyDescent="0.25">
      <c r="A38" s="26">
        <v>36</v>
      </c>
      <c r="B38" s="27" t="s">
        <v>788</v>
      </c>
      <c r="C38" s="27" t="s">
        <v>789</v>
      </c>
      <c r="D38" s="4" t="s">
        <v>330</v>
      </c>
      <c r="E38" s="1"/>
      <c r="F38" s="4"/>
      <c r="G38" s="1"/>
      <c r="H38" s="4"/>
      <c r="I38" s="1"/>
      <c r="J38" s="4"/>
      <c r="K38" s="1"/>
      <c r="L38" s="4"/>
      <c r="M38" s="1"/>
      <c r="N38" s="4"/>
    </row>
    <row r="39" spans="1:14" x14ac:dyDescent="0.25">
      <c r="A39" s="26">
        <v>37</v>
      </c>
      <c r="B39" s="27" t="s">
        <v>793</v>
      </c>
      <c r="C39" s="27" t="s">
        <v>794</v>
      </c>
      <c r="D39" s="4" t="s">
        <v>330</v>
      </c>
      <c r="E39" s="1"/>
      <c r="F39" s="4"/>
      <c r="G39" s="1"/>
      <c r="H39" s="4"/>
      <c r="I39" s="1"/>
      <c r="J39" s="4"/>
      <c r="K39" s="1"/>
      <c r="L39" s="4"/>
      <c r="M39" s="1"/>
      <c r="N39" s="4"/>
    </row>
    <row r="40" spans="1:14" x14ac:dyDescent="0.25">
      <c r="A40" s="26">
        <v>38</v>
      </c>
      <c r="B40" s="27" t="s">
        <v>666</v>
      </c>
      <c r="C40" s="27" t="s">
        <v>586</v>
      </c>
      <c r="D40" s="4" t="s">
        <v>383</v>
      </c>
      <c r="E40" s="1">
        <v>43070</v>
      </c>
      <c r="F40" s="4">
        <v>4</v>
      </c>
      <c r="G40" s="1"/>
      <c r="H40" s="4"/>
      <c r="I40" s="1"/>
      <c r="J40" s="4"/>
      <c r="K40" s="1"/>
      <c r="L40" s="4"/>
      <c r="M40" s="1"/>
      <c r="N40" s="4"/>
    </row>
    <row r="41" spans="1:14" x14ac:dyDescent="0.25">
      <c r="A41" s="26">
        <v>39</v>
      </c>
      <c r="B41" s="27" t="s">
        <v>798</v>
      </c>
      <c r="C41" s="27" t="s">
        <v>799</v>
      </c>
      <c r="D41" s="4" t="s">
        <v>330</v>
      </c>
      <c r="E41" s="1"/>
      <c r="F41" s="4"/>
      <c r="G41" s="1"/>
      <c r="H41" s="4"/>
      <c r="I41" s="1"/>
      <c r="J41" s="4"/>
      <c r="K41" s="1"/>
      <c r="L41" s="4"/>
      <c r="M41" s="1"/>
      <c r="N41" s="4"/>
    </row>
    <row r="42" spans="1:14" x14ac:dyDescent="0.25">
      <c r="A42" s="26">
        <v>40</v>
      </c>
      <c r="B42" s="27" t="s">
        <v>803</v>
      </c>
      <c r="C42" s="27" t="s">
        <v>804</v>
      </c>
      <c r="D42" s="4" t="s">
        <v>330</v>
      </c>
      <c r="E42" s="1"/>
      <c r="F42" s="4"/>
      <c r="G42" s="1"/>
      <c r="H42" s="4"/>
      <c r="I42" s="1"/>
      <c r="J42" s="4"/>
      <c r="K42" s="1"/>
      <c r="L42" s="4"/>
      <c r="M42" s="1"/>
      <c r="N42" s="4"/>
    </row>
    <row r="43" spans="1:14" x14ac:dyDescent="0.25">
      <c r="A43" s="26">
        <v>41</v>
      </c>
      <c r="B43" s="27" t="s">
        <v>808</v>
      </c>
      <c r="C43" s="27" t="s">
        <v>809</v>
      </c>
      <c r="D43" s="4" t="s">
        <v>330</v>
      </c>
      <c r="E43" s="1"/>
      <c r="F43" s="4"/>
      <c r="G43" s="1"/>
      <c r="H43" s="4"/>
      <c r="I43" s="1"/>
      <c r="J43" s="4"/>
      <c r="K43" s="1"/>
      <c r="L43" s="4"/>
      <c r="M43" s="1"/>
      <c r="N43" s="4"/>
    </row>
    <row r="44" spans="1:14" x14ac:dyDescent="0.25">
      <c r="A44" s="26">
        <v>42</v>
      </c>
      <c r="B44" s="27" t="s">
        <v>813</v>
      </c>
      <c r="C44" s="27" t="s">
        <v>814</v>
      </c>
      <c r="D44" s="4" t="s">
        <v>330</v>
      </c>
      <c r="E44" s="1"/>
      <c r="F44" s="4"/>
      <c r="G44" s="1"/>
      <c r="H44" s="4"/>
      <c r="I44" s="1"/>
      <c r="J44" s="4"/>
      <c r="K44" s="1"/>
      <c r="L44" s="4"/>
      <c r="M44" s="1"/>
      <c r="N44" s="4"/>
    </row>
    <row r="45" spans="1:14" x14ac:dyDescent="0.25">
      <c r="A45" s="26">
        <v>43</v>
      </c>
      <c r="B45" s="27" t="s">
        <v>818</v>
      </c>
      <c r="C45" s="27" t="s">
        <v>819</v>
      </c>
      <c r="D45" s="4" t="s">
        <v>383</v>
      </c>
      <c r="E45" s="1">
        <v>42849</v>
      </c>
      <c r="F45" s="4">
        <v>3</v>
      </c>
      <c r="G45" s="1"/>
      <c r="H45" s="4"/>
      <c r="I45" s="1"/>
      <c r="J45" s="4"/>
      <c r="K45" s="1"/>
      <c r="L45" s="4"/>
      <c r="M45" s="1"/>
      <c r="N45" s="4"/>
    </row>
    <row r="46" spans="1:14" x14ac:dyDescent="0.25">
      <c r="A46" s="26">
        <v>44</v>
      </c>
      <c r="B46" s="27" t="s">
        <v>823</v>
      </c>
      <c r="C46" s="27" t="s">
        <v>824</v>
      </c>
      <c r="D46" s="4" t="s">
        <v>330</v>
      </c>
      <c r="E46" s="1"/>
      <c r="F46" s="4"/>
      <c r="G46" s="1"/>
      <c r="H46" s="4"/>
      <c r="I46" s="1"/>
      <c r="J46" s="4"/>
      <c r="K46" s="1"/>
      <c r="L46" s="4"/>
      <c r="M46" s="1"/>
      <c r="N46" s="4"/>
    </row>
    <row r="47" spans="1:14" x14ac:dyDescent="0.25">
      <c r="A47" s="26">
        <v>45</v>
      </c>
      <c r="B47" s="27" t="s">
        <v>667</v>
      </c>
      <c r="C47" s="27" t="s">
        <v>587</v>
      </c>
      <c r="D47" s="4" t="s">
        <v>383</v>
      </c>
      <c r="E47" s="1">
        <v>42990</v>
      </c>
      <c r="F47" s="4">
        <v>3</v>
      </c>
      <c r="G47" s="1"/>
      <c r="H47" s="4"/>
      <c r="I47" s="1"/>
      <c r="J47" s="4"/>
      <c r="K47" s="1"/>
      <c r="L47" s="4"/>
      <c r="M47" s="1"/>
      <c r="N47" s="4"/>
    </row>
    <row r="48" spans="1:14" x14ac:dyDescent="0.25">
      <c r="A48" s="26">
        <v>46</v>
      </c>
      <c r="B48" s="27" t="s">
        <v>828</v>
      </c>
      <c r="C48" s="27" t="s">
        <v>829</v>
      </c>
      <c r="D48" s="4" t="s">
        <v>330</v>
      </c>
      <c r="E48" s="1"/>
      <c r="F48" s="4"/>
      <c r="G48" s="1"/>
      <c r="H48" s="4"/>
      <c r="I48" s="1"/>
      <c r="J48" s="4"/>
      <c r="K48" s="1"/>
      <c r="L48" s="4"/>
      <c r="M48" s="1"/>
      <c r="N48" s="4"/>
    </row>
    <row r="49" spans="1:14" x14ac:dyDescent="0.25">
      <c r="A49" s="26">
        <v>47</v>
      </c>
      <c r="B49" s="27" t="s">
        <v>833</v>
      </c>
      <c r="C49" s="27" t="s">
        <v>834</v>
      </c>
      <c r="D49" s="4" t="s">
        <v>330</v>
      </c>
      <c r="E49" s="1"/>
      <c r="F49" s="4"/>
      <c r="G49" s="1"/>
      <c r="H49" s="4"/>
      <c r="I49" s="1"/>
      <c r="J49" s="4"/>
      <c r="K49" s="1"/>
      <c r="L49" s="4"/>
      <c r="M49" s="1"/>
      <c r="N49" s="4"/>
    </row>
    <row r="50" spans="1:14" x14ac:dyDescent="0.25">
      <c r="A50" s="26">
        <v>48</v>
      </c>
      <c r="B50" s="27" t="s">
        <v>838</v>
      </c>
      <c r="C50" s="27" t="s">
        <v>839</v>
      </c>
      <c r="D50" s="4" t="s">
        <v>330</v>
      </c>
      <c r="E50" s="1"/>
      <c r="F50" s="4"/>
      <c r="G50" s="1"/>
      <c r="H50" s="4"/>
      <c r="I50" s="1"/>
      <c r="J50" s="4"/>
      <c r="K50" s="1"/>
      <c r="L50" s="4"/>
      <c r="M50" s="1"/>
      <c r="N50" s="4"/>
    </row>
    <row r="51" spans="1:14" x14ac:dyDescent="0.25">
      <c r="A51" s="26">
        <v>49</v>
      </c>
      <c r="B51" s="27" t="s">
        <v>843</v>
      </c>
      <c r="C51" s="27" t="s">
        <v>844</v>
      </c>
      <c r="D51" s="4" t="s">
        <v>330</v>
      </c>
      <c r="E51" s="1"/>
      <c r="F51" s="4"/>
      <c r="G51" s="1"/>
      <c r="H51" s="4"/>
      <c r="I51" s="1"/>
      <c r="J51" s="4"/>
      <c r="K51" s="1"/>
      <c r="L51" s="4"/>
      <c r="M51" s="1"/>
      <c r="N51" s="4"/>
    </row>
    <row r="52" spans="1:14" x14ac:dyDescent="0.25">
      <c r="A52" s="26">
        <v>50</v>
      </c>
      <c r="B52" s="27" t="s">
        <v>848</v>
      </c>
      <c r="C52" s="27" t="s">
        <v>849</v>
      </c>
      <c r="D52" s="4" t="s">
        <v>330</v>
      </c>
      <c r="E52" s="1"/>
      <c r="F52" s="4"/>
      <c r="G52" s="1"/>
      <c r="H52" s="4"/>
      <c r="I52" s="1"/>
      <c r="J52" s="4"/>
      <c r="K52" s="1"/>
      <c r="L52" s="4"/>
      <c r="M52" s="1"/>
      <c r="N52" s="4"/>
    </row>
    <row r="53" spans="1:14" x14ac:dyDescent="0.25">
      <c r="A53" s="26">
        <v>51</v>
      </c>
      <c r="B53" s="27" t="s">
        <v>853</v>
      </c>
      <c r="C53" s="27" t="s">
        <v>854</v>
      </c>
      <c r="D53" s="4" t="s">
        <v>330</v>
      </c>
      <c r="E53" s="1"/>
      <c r="F53" s="4"/>
      <c r="G53" s="1"/>
      <c r="H53" s="4"/>
      <c r="I53" s="1"/>
      <c r="J53" s="4"/>
      <c r="K53" s="1"/>
      <c r="L53" s="4"/>
      <c r="M53" s="1"/>
      <c r="N53" s="4"/>
    </row>
    <row r="54" spans="1:14" x14ac:dyDescent="0.25">
      <c r="A54" s="26">
        <v>52</v>
      </c>
      <c r="B54" s="27" t="s">
        <v>858</v>
      </c>
      <c r="C54" s="27" t="s">
        <v>859</v>
      </c>
      <c r="D54" s="4" t="s">
        <v>383</v>
      </c>
      <c r="E54" s="1">
        <v>42793</v>
      </c>
      <c r="F54" s="4">
        <v>1</v>
      </c>
      <c r="G54" s="1">
        <v>42842</v>
      </c>
      <c r="H54" s="4">
        <v>2</v>
      </c>
      <c r="I54" s="1">
        <v>43095</v>
      </c>
      <c r="J54" s="4">
        <v>3</v>
      </c>
      <c r="K54" s="1"/>
      <c r="L54" s="4"/>
      <c r="M54" s="1"/>
      <c r="N54" s="4"/>
    </row>
    <row r="55" spans="1:14" x14ac:dyDescent="0.25">
      <c r="A55" s="26">
        <v>53</v>
      </c>
      <c r="B55" s="27" t="s">
        <v>863</v>
      </c>
      <c r="C55" s="27" t="s">
        <v>864</v>
      </c>
      <c r="D55" s="4" t="s">
        <v>330</v>
      </c>
      <c r="E55" s="1"/>
      <c r="F55" s="4"/>
      <c r="G55" s="1"/>
      <c r="H55" s="4"/>
      <c r="I55" s="1"/>
      <c r="J55" s="4"/>
      <c r="K55" s="1"/>
      <c r="L55" s="4"/>
      <c r="M55" s="1"/>
      <c r="N55" s="4"/>
    </row>
    <row r="56" spans="1:14" x14ac:dyDescent="0.25">
      <c r="A56" s="26">
        <v>54</v>
      </c>
      <c r="B56" s="27" t="s">
        <v>868</v>
      </c>
      <c r="C56" s="27" t="s">
        <v>869</v>
      </c>
      <c r="D56" s="4" t="s">
        <v>330</v>
      </c>
      <c r="E56" s="1"/>
      <c r="F56" s="4"/>
      <c r="G56" s="1"/>
      <c r="H56" s="4"/>
      <c r="I56" s="1"/>
      <c r="J56" s="4"/>
      <c r="K56" s="1"/>
      <c r="L56" s="4"/>
      <c r="M56" s="1"/>
      <c r="N56" s="4"/>
    </row>
    <row r="57" spans="1:14" x14ac:dyDescent="0.25">
      <c r="A57" s="26">
        <v>55</v>
      </c>
      <c r="B57" s="27" t="s">
        <v>873</v>
      </c>
      <c r="C57" s="27" t="s">
        <v>874</v>
      </c>
      <c r="D57" s="4" t="s">
        <v>330</v>
      </c>
      <c r="E57" s="1"/>
      <c r="F57" s="4"/>
      <c r="G57" s="1"/>
      <c r="H57" s="4"/>
      <c r="I57" s="1"/>
      <c r="J57" s="4"/>
      <c r="K57" s="1"/>
      <c r="L57" s="4"/>
      <c r="M57" s="1"/>
      <c r="N57" s="4"/>
    </row>
    <row r="58" spans="1:14" x14ac:dyDescent="0.25">
      <c r="A58" s="26">
        <v>56</v>
      </c>
      <c r="B58" s="27" t="s">
        <v>878</v>
      </c>
      <c r="C58" s="27" t="s">
        <v>879</v>
      </c>
      <c r="D58" s="4" t="s">
        <v>330</v>
      </c>
      <c r="E58" s="1"/>
      <c r="F58" s="4"/>
      <c r="G58" s="1"/>
      <c r="H58" s="4"/>
      <c r="I58" s="1"/>
      <c r="J58" s="4"/>
      <c r="K58" s="1"/>
      <c r="L58" s="4"/>
      <c r="M58" s="1"/>
      <c r="N58" s="4"/>
    </row>
    <row r="59" spans="1:14" x14ac:dyDescent="0.25">
      <c r="A59" s="26">
        <v>57</v>
      </c>
      <c r="B59" s="27" t="s">
        <v>882</v>
      </c>
      <c r="C59" s="27" t="s">
        <v>883</v>
      </c>
      <c r="D59" s="4" t="s">
        <v>330</v>
      </c>
      <c r="E59" s="1"/>
      <c r="F59" s="4"/>
      <c r="G59" s="1"/>
      <c r="H59" s="4"/>
      <c r="I59" s="1"/>
      <c r="J59" s="4"/>
      <c r="K59" s="1"/>
      <c r="L59" s="4"/>
      <c r="M59" s="1"/>
      <c r="N59" s="4"/>
    </row>
    <row r="60" spans="1:14" x14ac:dyDescent="0.25">
      <c r="A60" s="26">
        <v>58</v>
      </c>
      <c r="B60" s="27" t="s">
        <v>887</v>
      </c>
      <c r="C60" s="27" t="s">
        <v>888</v>
      </c>
      <c r="D60" s="4" t="s">
        <v>330</v>
      </c>
      <c r="E60" s="1"/>
      <c r="F60" s="4"/>
      <c r="G60" s="1"/>
      <c r="H60" s="4"/>
      <c r="I60" s="1"/>
      <c r="J60" s="4"/>
      <c r="K60" s="1"/>
      <c r="L60" s="4"/>
      <c r="M60" s="1"/>
      <c r="N60" s="4"/>
    </row>
    <row r="61" spans="1:14" x14ac:dyDescent="0.25">
      <c r="A61" s="26">
        <v>59</v>
      </c>
      <c r="B61" s="27" t="s">
        <v>668</v>
      </c>
      <c r="C61" s="27" t="s">
        <v>588</v>
      </c>
      <c r="D61" s="4" t="s">
        <v>330</v>
      </c>
      <c r="E61" s="1"/>
      <c r="F61" s="4"/>
      <c r="G61" s="1"/>
      <c r="H61" s="4"/>
      <c r="I61" s="1"/>
      <c r="J61" s="4"/>
      <c r="K61" s="1"/>
      <c r="L61" s="4"/>
      <c r="M61" s="1"/>
      <c r="N61" s="4"/>
    </row>
    <row r="62" spans="1:14" x14ac:dyDescent="0.25">
      <c r="A62" s="26">
        <v>60</v>
      </c>
      <c r="B62" s="27" t="s">
        <v>892</v>
      </c>
      <c r="C62" s="27" t="s">
        <v>893</v>
      </c>
      <c r="D62" s="4" t="s">
        <v>383</v>
      </c>
      <c r="E62" s="1">
        <v>42775</v>
      </c>
      <c r="F62" s="4">
        <v>2</v>
      </c>
      <c r="G62" s="1"/>
      <c r="H62" s="4"/>
      <c r="I62" s="1"/>
      <c r="J62" s="4"/>
      <c r="K62" s="1"/>
      <c r="L62" s="4"/>
      <c r="M62" s="1"/>
      <c r="N62" s="4"/>
    </row>
    <row r="63" spans="1:14" x14ac:dyDescent="0.25">
      <c r="A63" s="26">
        <v>61</v>
      </c>
      <c r="B63" s="27" t="s">
        <v>669</v>
      </c>
      <c r="C63" s="27" t="s">
        <v>589</v>
      </c>
      <c r="D63" s="4" t="s">
        <v>330</v>
      </c>
      <c r="E63" s="1"/>
      <c r="F63" s="4"/>
      <c r="G63" s="1"/>
      <c r="H63" s="4"/>
      <c r="I63" s="1"/>
      <c r="J63" s="4"/>
      <c r="K63" s="1"/>
      <c r="L63" s="4"/>
      <c r="M63" s="1"/>
      <c r="N63" s="4"/>
    </row>
    <row r="64" spans="1:14" x14ac:dyDescent="0.25">
      <c r="A64" s="26">
        <v>62</v>
      </c>
      <c r="B64" s="27" t="s">
        <v>670</v>
      </c>
      <c r="C64" s="27" t="s">
        <v>590</v>
      </c>
      <c r="D64" s="4" t="s">
        <v>330</v>
      </c>
      <c r="E64" s="1"/>
      <c r="F64" s="4"/>
      <c r="G64" s="1"/>
      <c r="H64" s="4"/>
      <c r="I64" s="1"/>
      <c r="J64" s="4"/>
      <c r="K64" s="1"/>
      <c r="L64" s="4"/>
      <c r="M64" s="1"/>
      <c r="N64" s="4"/>
    </row>
    <row r="65" spans="1:14" x14ac:dyDescent="0.25">
      <c r="A65" s="26">
        <v>63</v>
      </c>
      <c r="B65" s="27" t="s">
        <v>671</v>
      </c>
      <c r="C65" s="27" t="s">
        <v>598</v>
      </c>
      <c r="D65" s="4" t="s">
        <v>330</v>
      </c>
      <c r="E65" s="1"/>
      <c r="F65" s="4"/>
      <c r="G65" s="1"/>
      <c r="H65" s="4"/>
      <c r="I65" s="1"/>
      <c r="J65" s="4"/>
      <c r="K65" s="1"/>
      <c r="L65" s="4"/>
      <c r="M65" s="1"/>
      <c r="N65" s="4"/>
    </row>
    <row r="66" spans="1:14" x14ac:dyDescent="0.25">
      <c r="A66" s="26">
        <v>64</v>
      </c>
      <c r="B66" s="27" t="s">
        <v>672</v>
      </c>
      <c r="C66" s="27" t="s">
        <v>599</v>
      </c>
      <c r="D66" s="4" t="s">
        <v>330</v>
      </c>
      <c r="E66" s="1"/>
      <c r="F66" s="4"/>
      <c r="G66" s="1"/>
      <c r="H66" s="4"/>
      <c r="I66" s="1"/>
      <c r="J66" s="4"/>
      <c r="K66" s="1"/>
      <c r="L66" s="4"/>
      <c r="M66" s="1"/>
      <c r="N66" s="4"/>
    </row>
    <row r="67" spans="1:14" x14ac:dyDescent="0.25">
      <c r="A67" s="26">
        <v>65</v>
      </c>
      <c r="B67" s="27" t="s">
        <v>673</v>
      </c>
      <c r="C67" s="27" t="s">
        <v>600</v>
      </c>
      <c r="D67" s="4" t="s">
        <v>330</v>
      </c>
      <c r="E67" s="1"/>
      <c r="F67" s="4"/>
      <c r="G67" s="1"/>
      <c r="H67" s="4"/>
      <c r="I67" s="1"/>
      <c r="J67" s="4"/>
      <c r="K67" s="1"/>
      <c r="L67" s="4"/>
      <c r="M67" s="1"/>
      <c r="N67" s="4"/>
    </row>
    <row r="68" spans="1:14" x14ac:dyDescent="0.25">
      <c r="A68" s="26">
        <v>66</v>
      </c>
      <c r="B68" s="27" t="s">
        <v>400</v>
      </c>
      <c r="C68" s="27" t="s">
        <v>609</v>
      </c>
      <c r="D68" s="4" t="s">
        <v>330</v>
      </c>
      <c r="E68" s="1"/>
      <c r="F68" s="4"/>
      <c r="G68" s="1"/>
      <c r="H68" s="4"/>
      <c r="I68" s="1"/>
      <c r="J68" s="4"/>
      <c r="K68" s="1"/>
      <c r="L68" s="4"/>
      <c r="M68" s="1"/>
      <c r="N68" s="4"/>
    </row>
    <row r="69" spans="1:14" x14ac:dyDescent="0.25">
      <c r="A69" s="26">
        <v>67</v>
      </c>
      <c r="B69" s="27" t="s">
        <v>559</v>
      </c>
      <c r="C69" s="27" t="s">
        <v>610</v>
      </c>
      <c r="D69" s="4" t="s">
        <v>330</v>
      </c>
      <c r="E69" s="1"/>
      <c r="F69" s="4"/>
      <c r="G69" s="1"/>
      <c r="H69" s="4"/>
      <c r="I69" s="1"/>
      <c r="J69" s="4"/>
      <c r="K69" s="1"/>
      <c r="L69" s="4"/>
      <c r="M69" s="1"/>
      <c r="N69" s="4"/>
    </row>
    <row r="70" spans="1:14" x14ac:dyDescent="0.25">
      <c r="A70" s="26">
        <v>68</v>
      </c>
      <c r="B70" s="27" t="s">
        <v>401</v>
      </c>
      <c r="C70" s="27" t="s">
        <v>611</v>
      </c>
      <c r="D70" s="4" t="s">
        <v>383</v>
      </c>
      <c r="E70" s="1">
        <v>43087</v>
      </c>
      <c r="F70" s="4">
        <v>1</v>
      </c>
      <c r="G70" s="1"/>
      <c r="H70" s="4"/>
      <c r="I70" s="1"/>
      <c r="J70" s="4"/>
      <c r="K70" s="1"/>
      <c r="L70" s="4"/>
      <c r="M70" s="1"/>
      <c r="N70" s="4"/>
    </row>
    <row r="71" spans="1:14" x14ac:dyDescent="0.25">
      <c r="A71" s="26">
        <v>69</v>
      </c>
      <c r="B71" s="27" t="s">
        <v>402</v>
      </c>
      <c r="C71" s="27" t="s">
        <v>612</v>
      </c>
      <c r="D71" s="4" t="s">
        <v>330</v>
      </c>
      <c r="E71" s="1"/>
      <c r="F71" s="4"/>
      <c r="G71" s="1"/>
      <c r="H71" s="4"/>
      <c r="I71" s="1"/>
      <c r="J71" s="4"/>
      <c r="K71" s="1"/>
      <c r="L71" s="4"/>
      <c r="M71" s="1"/>
      <c r="N71" s="4"/>
    </row>
    <row r="72" spans="1:14" x14ac:dyDescent="0.25">
      <c r="A72" s="26">
        <v>70</v>
      </c>
      <c r="B72" s="27" t="s">
        <v>403</v>
      </c>
      <c r="C72" s="27" t="s">
        <v>613</v>
      </c>
      <c r="D72" s="4" t="s">
        <v>330</v>
      </c>
      <c r="E72" s="1"/>
      <c r="F72" s="4"/>
      <c r="G72" s="1"/>
      <c r="H72" s="4"/>
      <c r="I72" s="1"/>
      <c r="J72" s="4"/>
      <c r="K72" s="1"/>
      <c r="L72" s="4"/>
      <c r="M72" s="1"/>
      <c r="N72" s="4"/>
    </row>
    <row r="73" spans="1:14" x14ac:dyDescent="0.25">
      <c r="A73" s="26">
        <v>71</v>
      </c>
      <c r="B73" s="27" t="s">
        <v>404</v>
      </c>
      <c r="C73" s="27" t="s">
        <v>614</v>
      </c>
      <c r="D73" s="4" t="s">
        <v>383</v>
      </c>
      <c r="E73" s="1">
        <v>43007</v>
      </c>
      <c r="F73" s="4">
        <v>1</v>
      </c>
      <c r="G73" s="1"/>
      <c r="H73" s="4"/>
      <c r="I73" s="1"/>
      <c r="J73" s="4"/>
      <c r="K73" s="1"/>
      <c r="L73" s="4"/>
      <c r="M73" s="1"/>
      <c r="N73" s="4"/>
    </row>
    <row r="74" spans="1:14" x14ac:dyDescent="0.25">
      <c r="A74" s="26">
        <v>72</v>
      </c>
      <c r="B74" s="27" t="s">
        <v>561</v>
      </c>
      <c r="C74" s="27" t="s">
        <v>615</v>
      </c>
      <c r="D74" s="4" t="s">
        <v>330</v>
      </c>
      <c r="E74" s="1"/>
      <c r="F74" s="4"/>
      <c r="G74" s="1"/>
      <c r="H74" s="4"/>
      <c r="I74" s="1"/>
      <c r="J74" s="4"/>
      <c r="K74" s="1"/>
      <c r="L74" s="4"/>
      <c r="M74" s="1"/>
      <c r="N74" s="4"/>
    </row>
    <row r="75" spans="1:14" x14ac:dyDescent="0.25">
      <c r="A75" s="26">
        <v>73</v>
      </c>
      <c r="B75" s="27" t="s">
        <v>405</v>
      </c>
      <c r="C75" s="27" t="s">
        <v>616</v>
      </c>
      <c r="D75" s="4" t="s">
        <v>330</v>
      </c>
      <c r="E75" s="1"/>
      <c r="F75" s="4"/>
      <c r="G75" s="1"/>
      <c r="H75" s="4"/>
      <c r="I75" s="1"/>
      <c r="J75" s="4"/>
      <c r="K75" s="1"/>
      <c r="L75" s="4"/>
      <c r="M75" s="1"/>
      <c r="N75" s="4"/>
    </row>
    <row r="76" spans="1:14" x14ac:dyDescent="0.25">
      <c r="A76" s="26">
        <v>74</v>
      </c>
      <c r="B76" s="43" t="s">
        <v>684</v>
      </c>
      <c r="C76" s="43" t="s">
        <v>685</v>
      </c>
      <c r="D76" s="4"/>
      <c r="E76" s="1"/>
      <c r="F76" s="4"/>
      <c r="G76" s="1"/>
      <c r="H76" s="4"/>
      <c r="I76" s="1"/>
      <c r="J76" s="4"/>
      <c r="K76" s="1"/>
      <c r="L76" s="4"/>
      <c r="M76" s="1"/>
      <c r="N76" s="4"/>
    </row>
    <row r="77" spans="1:14" x14ac:dyDescent="0.25">
      <c r="A77" s="26">
        <v>75</v>
      </c>
      <c r="B77" s="27" t="s">
        <v>563</v>
      </c>
      <c r="C77" s="27" t="s">
        <v>617</v>
      </c>
      <c r="D77" s="4" t="s">
        <v>330</v>
      </c>
      <c r="E77" s="1"/>
      <c r="F77" s="4"/>
      <c r="G77" s="1"/>
      <c r="H77" s="4"/>
      <c r="I77" s="1"/>
      <c r="J77" s="4"/>
      <c r="K77" s="1"/>
      <c r="L77" s="4"/>
      <c r="M77" s="1"/>
      <c r="N77" s="4"/>
    </row>
    <row r="78" spans="1:14" x14ac:dyDescent="0.25">
      <c r="A78" s="26">
        <v>76</v>
      </c>
      <c r="B78" s="27" t="s">
        <v>565</v>
      </c>
      <c r="C78" s="27" t="s">
        <v>618</v>
      </c>
      <c r="D78" s="4" t="s">
        <v>383</v>
      </c>
      <c r="E78" s="1">
        <v>42968</v>
      </c>
      <c r="F78" s="4">
        <v>3</v>
      </c>
      <c r="G78" s="1"/>
      <c r="H78" s="4"/>
      <c r="I78" s="1"/>
      <c r="J78" s="4"/>
      <c r="K78" s="1"/>
      <c r="L78" s="4"/>
      <c r="M78" s="1"/>
      <c r="N78" s="4"/>
    </row>
    <row r="79" spans="1:14" x14ac:dyDescent="0.25">
      <c r="A79" s="26">
        <v>77</v>
      </c>
      <c r="B79" s="27" t="s">
        <v>406</v>
      </c>
      <c r="C79" s="27" t="s">
        <v>619</v>
      </c>
      <c r="D79" s="4" t="s">
        <v>330</v>
      </c>
      <c r="E79" s="1"/>
      <c r="F79" s="4"/>
      <c r="G79" s="1"/>
      <c r="H79" s="4"/>
      <c r="I79" s="1"/>
      <c r="J79" s="4"/>
      <c r="K79" s="1"/>
      <c r="L79" s="4"/>
      <c r="M79" s="1"/>
      <c r="N79" s="4"/>
    </row>
    <row r="80" spans="1:14" x14ac:dyDescent="0.25">
      <c r="A80" s="26">
        <v>78</v>
      </c>
      <c r="B80" s="27" t="s">
        <v>407</v>
      </c>
      <c r="C80" s="27" t="s">
        <v>620</v>
      </c>
      <c r="D80" s="4" t="s">
        <v>330</v>
      </c>
      <c r="E80" s="1"/>
      <c r="F80" s="4"/>
      <c r="G80" s="1"/>
      <c r="H80" s="4"/>
      <c r="I80" s="1"/>
      <c r="J80" s="4"/>
      <c r="K80" s="1"/>
      <c r="L80" s="4"/>
      <c r="M80" s="1"/>
      <c r="N80" s="4"/>
    </row>
    <row r="81" spans="1:14" x14ac:dyDescent="0.25">
      <c r="A81" s="26">
        <v>79</v>
      </c>
      <c r="B81" s="27" t="s">
        <v>408</v>
      </c>
      <c r="C81" s="27" t="s">
        <v>621</v>
      </c>
      <c r="D81" s="4" t="s">
        <v>330</v>
      </c>
      <c r="E81" s="1"/>
      <c r="F81" s="4"/>
      <c r="G81" s="1"/>
      <c r="H81" s="4"/>
      <c r="I81" s="1"/>
      <c r="J81" s="4"/>
      <c r="K81" s="1"/>
      <c r="L81" s="4"/>
      <c r="M81" s="1"/>
      <c r="N81" s="4"/>
    </row>
    <row r="82" spans="1:14" x14ac:dyDescent="0.25">
      <c r="A82" s="26">
        <v>80</v>
      </c>
      <c r="B82" s="27" t="s">
        <v>409</v>
      </c>
      <c r="C82" s="27" t="s">
        <v>622</v>
      </c>
      <c r="D82" s="4" t="s">
        <v>330</v>
      </c>
      <c r="E82" s="1"/>
      <c r="F82" s="4"/>
      <c r="G82" s="1"/>
      <c r="H82" s="4"/>
      <c r="I82" s="1"/>
      <c r="J82" s="4"/>
      <c r="K82" s="1"/>
      <c r="L82" s="4"/>
      <c r="M82" s="1"/>
      <c r="N82" s="4"/>
    </row>
    <row r="83" spans="1:14" x14ac:dyDescent="0.25">
      <c r="A83" s="26">
        <v>81</v>
      </c>
      <c r="B83" s="27" t="s">
        <v>410</v>
      </c>
      <c r="C83" s="27" t="s">
        <v>623</v>
      </c>
      <c r="D83" s="4" t="s">
        <v>330</v>
      </c>
      <c r="E83" s="1"/>
      <c r="F83" s="4"/>
      <c r="G83" s="1"/>
      <c r="H83" s="4"/>
      <c r="I83" s="1"/>
      <c r="J83" s="4"/>
      <c r="K83" s="1"/>
      <c r="L83" s="4"/>
      <c r="M83" s="1"/>
      <c r="N83" s="4"/>
    </row>
    <row r="84" spans="1:14" x14ac:dyDescent="0.25">
      <c r="A84" s="26">
        <v>82</v>
      </c>
      <c r="B84" s="27" t="s">
        <v>567</v>
      </c>
      <c r="C84" s="27" t="s">
        <v>624</v>
      </c>
      <c r="D84" s="4" t="s">
        <v>330</v>
      </c>
      <c r="E84" s="1"/>
      <c r="F84" s="4"/>
      <c r="G84" s="1"/>
      <c r="H84" s="4"/>
      <c r="I84" s="1"/>
      <c r="J84" s="4"/>
      <c r="K84" s="1"/>
      <c r="L84" s="4"/>
      <c r="M84" s="1"/>
      <c r="N84" s="4"/>
    </row>
    <row r="85" spans="1:14" x14ac:dyDescent="0.25">
      <c r="A85" s="26">
        <v>83</v>
      </c>
      <c r="B85" s="27" t="s">
        <v>551</v>
      </c>
      <c r="C85" s="27" t="s">
        <v>625</v>
      </c>
      <c r="D85" s="4" t="s">
        <v>330</v>
      </c>
      <c r="E85" s="1"/>
      <c r="F85" s="4"/>
      <c r="G85" s="1"/>
      <c r="H85" s="4"/>
      <c r="I85" s="1"/>
      <c r="J85" s="4"/>
      <c r="K85" s="1"/>
      <c r="L85" s="4"/>
      <c r="M85" s="1"/>
      <c r="N85" s="4"/>
    </row>
    <row r="86" spans="1:14" x14ac:dyDescent="0.25">
      <c r="A86" s="26">
        <v>84</v>
      </c>
      <c r="B86" s="27" t="s">
        <v>896</v>
      </c>
      <c r="C86" s="27" t="s">
        <v>897</v>
      </c>
      <c r="D86" s="4" t="s">
        <v>330</v>
      </c>
      <c r="E86" s="1"/>
      <c r="F86" s="4"/>
      <c r="G86" s="1"/>
      <c r="H86" s="4"/>
      <c r="I86" s="1"/>
      <c r="J86" s="4"/>
      <c r="K86" s="1"/>
      <c r="L86" s="4"/>
      <c r="M86" s="1"/>
      <c r="N86" s="4"/>
    </row>
    <row r="87" spans="1:14" x14ac:dyDescent="0.25">
      <c r="A87" s="26">
        <v>85</v>
      </c>
      <c r="B87" s="27" t="s">
        <v>901</v>
      </c>
      <c r="C87" s="27" t="s">
        <v>902</v>
      </c>
      <c r="D87" s="4" t="s">
        <v>330</v>
      </c>
      <c r="E87" s="1"/>
      <c r="F87" s="4"/>
      <c r="G87" s="1"/>
      <c r="H87" s="4"/>
      <c r="I87" s="1"/>
      <c r="J87" s="4"/>
      <c r="K87" s="1"/>
      <c r="L87" s="4"/>
      <c r="M87" s="1"/>
      <c r="N87" s="4"/>
    </row>
    <row r="88" spans="1:14" x14ac:dyDescent="0.25">
      <c r="A88" s="26">
        <v>86</v>
      </c>
      <c r="B88" s="27" t="s">
        <v>906</v>
      </c>
      <c r="C88" s="27" t="s">
        <v>907</v>
      </c>
      <c r="D88" s="4" t="s">
        <v>330</v>
      </c>
      <c r="E88" s="1"/>
      <c r="F88" s="4"/>
      <c r="G88" s="1"/>
      <c r="H88" s="4"/>
      <c r="I88" s="1"/>
      <c r="J88" s="4"/>
      <c r="K88" s="1"/>
      <c r="L88" s="4"/>
      <c r="M88" s="1"/>
      <c r="N88" s="4"/>
    </row>
    <row r="89" spans="1:14" x14ac:dyDescent="0.25">
      <c r="A89" s="26">
        <v>87</v>
      </c>
      <c r="B89" s="27" t="s">
        <v>911</v>
      </c>
      <c r="C89" s="27" t="s">
        <v>912</v>
      </c>
      <c r="D89" s="4" t="s">
        <v>330</v>
      </c>
      <c r="E89" s="1"/>
      <c r="F89" s="4"/>
      <c r="G89" s="1"/>
      <c r="H89" s="4"/>
      <c r="I89" s="1"/>
      <c r="J89" s="4"/>
      <c r="K89" s="1"/>
      <c r="L89" s="4"/>
      <c r="M89" s="1"/>
      <c r="N89" s="4"/>
    </row>
    <row r="90" spans="1:14" x14ac:dyDescent="0.25">
      <c r="A90" s="26">
        <v>88</v>
      </c>
      <c r="B90" s="27" t="s">
        <v>916</v>
      </c>
      <c r="C90" s="27" t="s">
        <v>917</v>
      </c>
      <c r="D90" s="4" t="s">
        <v>330</v>
      </c>
      <c r="E90" s="1"/>
      <c r="F90" s="4"/>
      <c r="G90" s="1"/>
      <c r="H90" s="4"/>
      <c r="I90" s="1"/>
      <c r="J90" s="4"/>
      <c r="K90" s="1"/>
      <c r="L90" s="4"/>
      <c r="M90" s="1"/>
      <c r="N90" s="4"/>
    </row>
    <row r="91" spans="1:14" x14ac:dyDescent="0.25">
      <c r="A91" s="26">
        <v>89</v>
      </c>
      <c r="B91" s="27" t="s">
        <v>921</v>
      </c>
      <c r="C91" s="27" t="s">
        <v>922</v>
      </c>
      <c r="D91" s="4" t="s">
        <v>330</v>
      </c>
      <c r="E91" s="1"/>
      <c r="F91" s="4"/>
      <c r="G91" s="1"/>
      <c r="H91" s="4"/>
      <c r="I91" s="1"/>
      <c r="J91" s="4"/>
      <c r="K91" s="1"/>
      <c r="L91" s="4"/>
      <c r="M91" s="1"/>
      <c r="N91" s="4"/>
    </row>
    <row r="92" spans="1:14" x14ac:dyDescent="0.25">
      <c r="A92" s="26">
        <v>90</v>
      </c>
      <c r="B92" s="27" t="s">
        <v>923</v>
      </c>
      <c r="C92" s="27" t="s">
        <v>924</v>
      </c>
      <c r="D92" s="4" t="s">
        <v>330</v>
      </c>
      <c r="E92" s="1"/>
      <c r="F92" s="4"/>
      <c r="G92" s="1"/>
      <c r="H92" s="4"/>
      <c r="I92" s="1"/>
      <c r="J92" s="4"/>
      <c r="K92" s="1"/>
      <c r="L92" s="4"/>
      <c r="M92" s="1"/>
      <c r="N92" s="4"/>
    </row>
    <row r="93" spans="1:14" x14ac:dyDescent="0.25">
      <c r="A93" s="26">
        <v>91</v>
      </c>
      <c r="B93" s="27" t="s">
        <v>928</v>
      </c>
      <c r="C93" s="27" t="s">
        <v>929</v>
      </c>
      <c r="D93" s="4" t="s">
        <v>330</v>
      </c>
      <c r="E93" s="1"/>
      <c r="F93" s="4"/>
      <c r="G93" s="1"/>
      <c r="H93" s="4"/>
      <c r="I93" s="1"/>
      <c r="J93" s="4"/>
      <c r="K93" s="1"/>
      <c r="L93" s="4"/>
      <c r="M93" s="1"/>
      <c r="N93" s="4"/>
    </row>
    <row r="94" spans="1:14" x14ac:dyDescent="0.25">
      <c r="A94" s="26">
        <v>92</v>
      </c>
      <c r="B94" s="27" t="s">
        <v>933</v>
      </c>
      <c r="C94" s="27" t="s">
        <v>934</v>
      </c>
      <c r="D94" s="4" t="s">
        <v>330</v>
      </c>
      <c r="E94" s="1"/>
      <c r="F94" s="4"/>
      <c r="G94" s="1"/>
      <c r="H94" s="4"/>
      <c r="I94" s="1"/>
      <c r="J94" s="4"/>
      <c r="K94" s="1"/>
      <c r="L94" s="4"/>
      <c r="M94" s="1"/>
      <c r="N94" s="4"/>
    </row>
    <row r="95" spans="1:14" x14ac:dyDescent="0.25">
      <c r="A95" s="26">
        <v>93</v>
      </c>
      <c r="B95" s="27" t="s">
        <v>937</v>
      </c>
      <c r="C95" s="27" t="s">
        <v>938</v>
      </c>
      <c r="D95" s="4" t="s">
        <v>330</v>
      </c>
      <c r="E95" s="1"/>
      <c r="F95" s="4"/>
      <c r="G95" s="1"/>
      <c r="H95" s="4"/>
      <c r="I95" s="1"/>
      <c r="J95" s="4"/>
      <c r="K95" s="1"/>
      <c r="L95" s="4"/>
      <c r="M95" s="1"/>
      <c r="N95" s="4"/>
    </row>
    <row r="96" spans="1:14" x14ac:dyDescent="0.25">
      <c r="A96" s="26">
        <v>94</v>
      </c>
      <c r="B96" s="27" t="s">
        <v>941</v>
      </c>
      <c r="C96" s="27" t="s">
        <v>942</v>
      </c>
      <c r="D96" s="4" t="s">
        <v>330</v>
      </c>
      <c r="E96" s="1"/>
      <c r="F96" s="4"/>
      <c r="G96" s="1"/>
      <c r="H96" s="4"/>
      <c r="I96" s="1"/>
      <c r="J96" s="4"/>
      <c r="K96" s="1"/>
      <c r="L96" s="4"/>
      <c r="M96" s="1"/>
      <c r="N96" s="4"/>
    </row>
    <row r="97" spans="1:14" x14ac:dyDescent="0.25">
      <c r="A97" s="26">
        <v>95</v>
      </c>
      <c r="B97" s="27" t="s">
        <v>946</v>
      </c>
      <c r="C97" s="27" t="s">
        <v>947</v>
      </c>
      <c r="D97" s="4" t="s">
        <v>330</v>
      </c>
      <c r="E97" s="1"/>
      <c r="F97" s="4"/>
      <c r="G97" s="1"/>
      <c r="H97" s="4"/>
      <c r="I97" s="1"/>
      <c r="J97" s="4"/>
      <c r="K97" s="1"/>
      <c r="L97" s="4"/>
      <c r="M97" s="1"/>
      <c r="N97" s="4"/>
    </row>
    <row r="98" spans="1:14" x14ac:dyDescent="0.25">
      <c r="A98" s="26">
        <v>96</v>
      </c>
      <c r="B98" s="27" t="s">
        <v>951</v>
      </c>
      <c r="C98" s="27" t="s">
        <v>952</v>
      </c>
      <c r="D98" s="4" t="s">
        <v>383</v>
      </c>
      <c r="E98" s="1">
        <v>42911</v>
      </c>
      <c r="F98" s="4">
        <v>2</v>
      </c>
      <c r="G98" s="1"/>
      <c r="H98" s="4"/>
      <c r="I98" s="1"/>
      <c r="J98" s="4"/>
      <c r="K98" s="1"/>
      <c r="L98" s="4"/>
      <c r="M98" s="1"/>
      <c r="N98" s="4"/>
    </row>
    <row r="99" spans="1:14" x14ac:dyDescent="0.25">
      <c r="A99" s="26">
        <v>97</v>
      </c>
      <c r="B99" s="27" t="s">
        <v>956</v>
      </c>
      <c r="C99" s="27" t="s">
        <v>957</v>
      </c>
      <c r="D99" s="4" t="s">
        <v>330</v>
      </c>
      <c r="E99" s="1"/>
      <c r="F99" s="4"/>
      <c r="G99" s="1"/>
      <c r="H99" s="4"/>
      <c r="I99" s="1"/>
      <c r="J99" s="4"/>
      <c r="K99" s="1"/>
      <c r="L99" s="4"/>
      <c r="M99" s="1"/>
      <c r="N99" s="4"/>
    </row>
    <row r="100" spans="1:14" x14ac:dyDescent="0.25">
      <c r="A100" s="26">
        <v>98</v>
      </c>
      <c r="B100" s="27" t="s">
        <v>961</v>
      </c>
      <c r="C100" s="27" t="s">
        <v>962</v>
      </c>
      <c r="D100" s="4" t="s">
        <v>330</v>
      </c>
      <c r="E100" s="1"/>
      <c r="F100" s="4"/>
      <c r="G100" s="1"/>
      <c r="H100" s="4"/>
      <c r="I100" s="1"/>
      <c r="J100" s="4"/>
      <c r="K100" s="1"/>
      <c r="L100" s="4"/>
      <c r="M100" s="1"/>
      <c r="N100" s="4"/>
    </row>
    <row r="101" spans="1:14" x14ac:dyDescent="0.25">
      <c r="A101" s="26">
        <v>99</v>
      </c>
      <c r="B101" s="27" t="s">
        <v>966</v>
      </c>
      <c r="C101" s="27" t="s">
        <v>967</v>
      </c>
      <c r="D101" s="4" t="s">
        <v>330</v>
      </c>
      <c r="E101" s="1"/>
      <c r="F101" s="4"/>
      <c r="G101" s="1"/>
      <c r="H101" s="4"/>
      <c r="I101" s="1"/>
      <c r="J101" s="4"/>
      <c r="K101" s="1"/>
      <c r="L101" s="4"/>
      <c r="M101" s="1"/>
      <c r="N101" s="4"/>
    </row>
    <row r="102" spans="1:14" x14ac:dyDescent="0.25">
      <c r="A102" s="26">
        <v>100</v>
      </c>
      <c r="B102" s="27" t="s">
        <v>971</v>
      </c>
      <c r="C102" s="27" t="s">
        <v>972</v>
      </c>
      <c r="D102" s="4" t="s">
        <v>330</v>
      </c>
      <c r="E102" s="1"/>
      <c r="F102" s="4"/>
      <c r="G102" s="1"/>
      <c r="H102" s="4"/>
      <c r="I102" s="1"/>
      <c r="J102" s="4"/>
      <c r="K102" s="1"/>
      <c r="L102" s="4"/>
      <c r="M102" s="1"/>
      <c r="N102" s="4"/>
    </row>
    <row r="103" spans="1:14" x14ac:dyDescent="0.25">
      <c r="A103" s="26">
        <v>101</v>
      </c>
      <c r="B103" s="27" t="s">
        <v>976</v>
      </c>
      <c r="C103" s="27" t="s">
        <v>977</v>
      </c>
      <c r="D103" s="4" t="s">
        <v>330</v>
      </c>
      <c r="E103" s="1"/>
      <c r="F103" s="4"/>
      <c r="G103" s="1"/>
      <c r="H103" s="4"/>
      <c r="I103" s="1"/>
      <c r="J103" s="4"/>
      <c r="K103" s="1"/>
      <c r="L103" s="4"/>
      <c r="M103" s="1"/>
      <c r="N103" s="4"/>
    </row>
    <row r="104" spans="1:14" x14ac:dyDescent="0.25">
      <c r="A104" s="26">
        <v>102</v>
      </c>
      <c r="B104" s="27" t="s">
        <v>981</v>
      </c>
      <c r="C104" s="27" t="s">
        <v>982</v>
      </c>
      <c r="D104" s="4" t="s">
        <v>330</v>
      </c>
      <c r="E104" s="1"/>
      <c r="F104" s="4"/>
      <c r="G104" s="1"/>
      <c r="H104" s="4"/>
      <c r="I104" s="1"/>
      <c r="J104" s="4"/>
      <c r="K104" s="1"/>
      <c r="L104" s="4"/>
      <c r="M104" s="1"/>
      <c r="N104" s="4"/>
    </row>
    <row r="105" spans="1:14" x14ac:dyDescent="0.25">
      <c r="A105" s="26">
        <v>103</v>
      </c>
      <c r="B105" s="27" t="s">
        <v>986</v>
      </c>
      <c r="C105" s="27" t="s">
        <v>987</v>
      </c>
      <c r="D105" s="4" t="s">
        <v>383</v>
      </c>
      <c r="E105" s="1">
        <v>42789</v>
      </c>
      <c r="F105" s="4">
        <v>2</v>
      </c>
      <c r="G105" s="1"/>
      <c r="H105" s="4"/>
      <c r="I105" s="1"/>
      <c r="J105" s="4"/>
      <c r="K105" s="1"/>
      <c r="L105" s="4"/>
      <c r="M105" s="1"/>
      <c r="N105" s="4"/>
    </row>
    <row r="106" spans="1:14" x14ac:dyDescent="0.25">
      <c r="A106" s="26">
        <v>104</v>
      </c>
      <c r="B106" s="27" t="s">
        <v>991</v>
      </c>
      <c r="C106" s="27" t="s">
        <v>992</v>
      </c>
      <c r="D106" s="4" t="s">
        <v>330</v>
      </c>
      <c r="E106" s="1"/>
      <c r="F106" s="4"/>
      <c r="G106" s="1"/>
      <c r="H106" s="4"/>
      <c r="I106" s="1"/>
      <c r="J106" s="4"/>
      <c r="K106" s="1"/>
      <c r="L106" s="4"/>
      <c r="M106" s="1"/>
      <c r="N106" s="4"/>
    </row>
    <row r="107" spans="1:14" x14ac:dyDescent="0.25">
      <c r="A107" s="26">
        <v>105</v>
      </c>
      <c r="B107" s="27" t="s">
        <v>996</v>
      </c>
      <c r="C107" s="27" t="s">
        <v>997</v>
      </c>
      <c r="D107" s="4" t="s">
        <v>330</v>
      </c>
      <c r="E107" s="1"/>
      <c r="F107" s="4"/>
      <c r="G107" s="1"/>
      <c r="H107" s="4"/>
      <c r="I107" s="1"/>
      <c r="J107" s="4"/>
      <c r="K107" s="1"/>
      <c r="L107" s="4"/>
      <c r="M107" s="1"/>
      <c r="N107" s="4"/>
    </row>
    <row r="108" spans="1:14" x14ac:dyDescent="0.25">
      <c r="A108" s="26">
        <v>106</v>
      </c>
      <c r="B108" s="27" t="s">
        <v>411</v>
      </c>
      <c r="C108" s="27" t="s">
        <v>626</v>
      </c>
      <c r="D108" s="4" t="s">
        <v>383</v>
      </c>
      <c r="E108" s="1">
        <v>42978</v>
      </c>
      <c r="F108" s="4">
        <v>3</v>
      </c>
      <c r="G108" s="1"/>
      <c r="H108" s="4"/>
      <c r="I108" s="1"/>
      <c r="J108" s="4"/>
      <c r="K108" s="1"/>
      <c r="L108" s="4"/>
      <c r="M108" s="1"/>
      <c r="N108" s="4"/>
    </row>
    <row r="109" spans="1:14" x14ac:dyDescent="0.25">
      <c r="A109" s="26">
        <v>107</v>
      </c>
      <c r="B109" s="27" t="s">
        <v>412</v>
      </c>
      <c r="C109" s="27" t="s">
        <v>627</v>
      </c>
      <c r="D109" s="4" t="s">
        <v>330</v>
      </c>
      <c r="E109" s="1"/>
      <c r="F109" s="4"/>
      <c r="G109" s="1"/>
      <c r="H109" s="4"/>
      <c r="I109" s="1"/>
      <c r="J109" s="4"/>
      <c r="K109" s="1"/>
      <c r="L109" s="4"/>
      <c r="M109" s="1"/>
      <c r="N109" s="4"/>
    </row>
    <row r="110" spans="1:14" x14ac:dyDescent="0.25">
      <c r="A110" s="26">
        <v>108</v>
      </c>
      <c r="B110" s="27" t="s">
        <v>413</v>
      </c>
      <c r="C110" s="27" t="s">
        <v>628</v>
      </c>
      <c r="D110" s="4" t="s">
        <v>330</v>
      </c>
      <c r="E110" s="1"/>
      <c r="F110" s="4"/>
      <c r="G110" s="1"/>
      <c r="H110" s="4"/>
      <c r="I110" s="1"/>
      <c r="J110" s="4"/>
      <c r="K110" s="1"/>
      <c r="L110" s="4"/>
      <c r="M110" s="1"/>
      <c r="N110" s="4"/>
    </row>
    <row r="111" spans="1:14" x14ac:dyDescent="0.25">
      <c r="A111" s="26">
        <v>109</v>
      </c>
      <c r="B111" s="27" t="s">
        <v>414</v>
      </c>
      <c r="C111" s="27" t="s">
        <v>629</v>
      </c>
      <c r="D111" s="4" t="s">
        <v>330</v>
      </c>
      <c r="E111" s="1"/>
      <c r="F111" s="4"/>
      <c r="G111" s="1"/>
      <c r="H111" s="4"/>
      <c r="I111" s="1"/>
      <c r="J111" s="4"/>
      <c r="K111" s="1"/>
      <c r="L111" s="4"/>
      <c r="M111" s="1"/>
      <c r="N111" s="4"/>
    </row>
    <row r="112" spans="1:14" x14ac:dyDescent="0.25">
      <c r="A112" s="26">
        <v>110</v>
      </c>
      <c r="B112" s="27" t="s">
        <v>415</v>
      </c>
      <c r="C112" s="27" t="s">
        <v>630</v>
      </c>
      <c r="D112" s="4" t="s">
        <v>330</v>
      </c>
      <c r="E112" s="1"/>
      <c r="F112" s="4"/>
      <c r="G112" s="1"/>
      <c r="H112" s="4"/>
      <c r="I112" s="1"/>
      <c r="J112" s="4"/>
      <c r="K112" s="1"/>
      <c r="L112" s="4"/>
      <c r="M112" s="1"/>
      <c r="N112" s="4"/>
    </row>
  </sheetData>
  <sheetProtection algorithmName="SHA-512" hashValue="3nY9JJxdZaWVQJKGN69RjSvvIPmzZzJpDG0ddqwtkawxVy1VkMsfJqErBGms3ObB/6zyAeFVvWlxwqQM6QImWw==" saltValue="83kuy5OQpoXwSkjX6p4kAw==" spinCount="100000" sheet="1" autoFilter="0"/>
  <sortState ref="A3:N137">
    <sortCondition ref="B3:B137"/>
  </sortState>
  <mergeCells count="9">
    <mergeCell ref="A1:A2"/>
    <mergeCell ref="G1:H1"/>
    <mergeCell ref="C1:C2"/>
    <mergeCell ref="K1:L1"/>
    <mergeCell ref="M1:N1"/>
    <mergeCell ref="I1:J1"/>
    <mergeCell ref="E1:F1"/>
    <mergeCell ref="D1:D2"/>
    <mergeCell ref="B1:B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Data!$G$1:$G$2</xm:f>
          </x14:formula1>
          <xm:sqref>D113:D1048576 D63:D67 D3:D39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D68:D112 D40:D62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F113"/>
  <sheetViews>
    <sheetView zoomScale="80" zoomScaleNormal="80" workbookViewId="0">
      <pane xSplit="2" ySplit="3" topLeftCell="C110" activePane="bottomRight" state="frozen"/>
      <selection pane="topRight" activeCell="C1" sqref="C1"/>
      <selection pane="bottomLeft" activeCell="A4" sqref="A4"/>
      <selection pane="bottomRight" activeCell="B4" sqref="B4:C113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5" width="10.7109375" style="10" customWidth="1"/>
    <col min="6" max="8" width="10.7109375" style="11" customWidth="1"/>
    <col min="9" max="9" width="13.28515625" style="11" customWidth="1"/>
    <col min="10" max="10" width="13.5703125" style="11" customWidth="1"/>
    <col min="11" max="11" width="10.7109375" style="11" customWidth="1"/>
    <col min="12" max="12" width="11.5703125" style="11" customWidth="1"/>
    <col min="13" max="13" width="12.7109375" style="11" customWidth="1"/>
    <col min="14" max="14" width="13" style="11" customWidth="1"/>
    <col min="15" max="18" width="10.7109375" style="11" customWidth="1"/>
    <col min="19" max="19" width="12.140625" style="11" customWidth="1"/>
    <col min="20" max="22" width="10.7109375" style="11" customWidth="1"/>
    <col min="23" max="23" width="10.7109375" style="2" customWidth="1"/>
    <col min="24" max="57" width="20.7109375" style="11" customWidth="1"/>
    <col min="58" max="58" width="12.7109375" style="11" customWidth="1"/>
    <col min="59" max="59" width="10.7109375" style="11" customWidth="1"/>
    <col min="60" max="62" width="10.7109375" style="2" customWidth="1"/>
    <col min="63" max="69" width="10.7109375" style="11" customWidth="1"/>
    <col min="70" max="70" width="20.7109375" style="2" customWidth="1"/>
    <col min="71" max="71" width="12.7109375" style="2" customWidth="1"/>
    <col min="72" max="72" width="12.7109375" style="11" customWidth="1"/>
    <col min="73" max="73" width="12.7109375" style="2" customWidth="1"/>
    <col min="74" max="79" width="12.7109375" style="11" customWidth="1"/>
    <col min="80" max="80" width="20.7109375" style="2" customWidth="1"/>
    <col min="81" max="81" width="12.7109375" style="2" customWidth="1"/>
    <col min="82" max="82" width="12.7109375" style="11" customWidth="1"/>
    <col min="83" max="83" width="12.7109375" style="2" customWidth="1"/>
    <col min="84" max="89" width="12.7109375" style="11" customWidth="1"/>
    <col min="90" max="90" width="20.7109375" style="2" customWidth="1"/>
    <col min="91" max="91" width="12.7109375" style="2" customWidth="1"/>
    <col min="92" max="92" width="12.7109375" style="11" customWidth="1"/>
    <col min="93" max="93" width="12.7109375" style="2" customWidth="1"/>
    <col min="94" max="99" width="12.7109375" style="11" customWidth="1"/>
    <col min="100" max="100" width="20.7109375" style="2" customWidth="1"/>
    <col min="101" max="101" width="12.7109375" style="2" customWidth="1"/>
    <col min="102" max="102" width="12.7109375" style="11" customWidth="1"/>
    <col min="103" max="103" width="12.7109375" style="2" customWidth="1"/>
    <col min="104" max="109" width="12.7109375" style="11" customWidth="1"/>
    <col min="110" max="110" width="20.7109375" style="2" customWidth="1"/>
    <col min="111" max="111" width="12.7109375" style="2" customWidth="1"/>
    <col min="112" max="112" width="12.7109375" style="11" customWidth="1"/>
    <col min="113" max="113" width="12.7109375" style="2" customWidth="1"/>
    <col min="114" max="119" width="12.7109375" style="11" customWidth="1"/>
    <col min="120" max="120" width="20.7109375" style="2" customWidth="1"/>
    <col min="121" max="121" width="12.7109375" style="2" customWidth="1"/>
    <col min="122" max="122" width="12.7109375" style="11" customWidth="1"/>
    <col min="123" max="123" width="12.7109375" style="2" customWidth="1"/>
    <col min="124" max="129" width="12.7109375" style="11" customWidth="1"/>
    <col min="130" max="132" width="10.7109375" style="2" customWidth="1"/>
    <col min="133" max="133" width="10.7109375" style="11" customWidth="1"/>
    <col min="134" max="135" width="12.7109375" style="2" customWidth="1"/>
    <col min="136" max="136" width="12.7109375" style="11" customWidth="1"/>
    <col min="137" max="16384" width="9.140625" style="2"/>
  </cols>
  <sheetData>
    <row r="1" spans="1:136" s="15" customFormat="1" ht="45" customHeight="1" x14ac:dyDescent="0.25">
      <c r="A1" s="68" t="s">
        <v>0</v>
      </c>
      <c r="B1" s="68" t="s">
        <v>1</v>
      </c>
      <c r="C1" s="68" t="s">
        <v>585</v>
      </c>
      <c r="D1" s="68" t="s">
        <v>230</v>
      </c>
      <c r="E1" s="68" t="s">
        <v>231</v>
      </c>
      <c r="F1" s="66" t="s">
        <v>232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67"/>
      <c r="W1" s="87" t="s">
        <v>235</v>
      </c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66" t="s">
        <v>273</v>
      </c>
      <c r="BI1" s="75"/>
      <c r="BJ1" s="75"/>
      <c r="BK1" s="67"/>
      <c r="BL1" s="66" t="s">
        <v>300</v>
      </c>
      <c r="BM1" s="75"/>
      <c r="BN1" s="75"/>
      <c r="BO1" s="75"/>
      <c r="BP1" s="75"/>
      <c r="BQ1" s="67"/>
      <c r="BR1" s="87" t="s">
        <v>301</v>
      </c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66" t="s">
        <v>310</v>
      </c>
      <c r="EA1" s="75"/>
      <c r="EB1" s="75"/>
      <c r="EC1" s="67"/>
      <c r="ED1" s="66" t="s">
        <v>311</v>
      </c>
      <c r="EE1" s="75"/>
      <c r="EF1" s="67"/>
    </row>
    <row r="2" spans="1:136" s="15" customFormat="1" ht="75" customHeight="1" x14ac:dyDescent="0.25">
      <c r="A2" s="69"/>
      <c r="B2" s="69"/>
      <c r="C2" s="69"/>
      <c r="D2" s="69"/>
      <c r="E2" s="69"/>
      <c r="F2" s="89" t="s">
        <v>284</v>
      </c>
      <c r="G2" s="89" t="s">
        <v>285</v>
      </c>
      <c r="H2" s="68" t="s">
        <v>286</v>
      </c>
      <c r="I2" s="66" t="s">
        <v>233</v>
      </c>
      <c r="J2" s="75"/>
      <c r="K2" s="75"/>
      <c r="L2" s="67"/>
      <c r="M2" s="66" t="s">
        <v>234</v>
      </c>
      <c r="N2" s="75"/>
      <c r="O2" s="75"/>
      <c r="P2" s="75"/>
      <c r="Q2" s="75"/>
      <c r="R2" s="67"/>
      <c r="S2" s="68" t="s">
        <v>296</v>
      </c>
      <c r="T2" s="89" t="s">
        <v>297</v>
      </c>
      <c r="U2" s="68" t="s">
        <v>298</v>
      </c>
      <c r="V2" s="68" t="s">
        <v>299</v>
      </c>
      <c r="W2" s="68" t="s">
        <v>190</v>
      </c>
      <c r="X2" s="66" t="s">
        <v>239</v>
      </c>
      <c r="Y2" s="67"/>
      <c r="Z2" s="66" t="s">
        <v>254</v>
      </c>
      <c r="AA2" s="67"/>
      <c r="AB2" s="66" t="s">
        <v>253</v>
      </c>
      <c r="AC2" s="67"/>
      <c r="AD2" s="66" t="s">
        <v>240</v>
      </c>
      <c r="AE2" s="67"/>
      <c r="AF2" s="66" t="s">
        <v>250</v>
      </c>
      <c r="AG2" s="67"/>
      <c r="AH2" s="75" t="s">
        <v>249</v>
      </c>
      <c r="AI2" s="67"/>
      <c r="AJ2" s="75" t="s">
        <v>248</v>
      </c>
      <c r="AK2" s="67"/>
      <c r="AL2" s="75" t="s">
        <v>247</v>
      </c>
      <c r="AM2" s="67"/>
      <c r="AN2" s="75" t="s">
        <v>246</v>
      </c>
      <c r="AO2" s="67"/>
      <c r="AP2" s="75" t="s">
        <v>245</v>
      </c>
      <c r="AQ2" s="67"/>
      <c r="AR2" s="75" t="s">
        <v>244</v>
      </c>
      <c r="AS2" s="67"/>
      <c r="AT2" s="75" t="s">
        <v>243</v>
      </c>
      <c r="AU2" s="67"/>
      <c r="AV2" s="75" t="s">
        <v>242</v>
      </c>
      <c r="AW2" s="67"/>
      <c r="AX2" s="75" t="s">
        <v>252</v>
      </c>
      <c r="AY2" s="67"/>
      <c r="AZ2" s="75" t="s">
        <v>251</v>
      </c>
      <c r="BA2" s="67"/>
      <c r="BB2" s="75" t="s">
        <v>241</v>
      </c>
      <c r="BC2" s="67"/>
      <c r="BD2" s="71" t="s">
        <v>637</v>
      </c>
      <c r="BE2" s="71"/>
      <c r="BF2" s="68" t="s">
        <v>271</v>
      </c>
      <c r="BG2" s="68" t="s">
        <v>272</v>
      </c>
      <c r="BH2" s="68" t="s">
        <v>274</v>
      </c>
      <c r="BI2" s="68" t="s">
        <v>275</v>
      </c>
      <c r="BJ2" s="68" t="s">
        <v>276</v>
      </c>
      <c r="BK2" s="68" t="s">
        <v>283</v>
      </c>
      <c r="BL2" s="89" t="s">
        <v>277</v>
      </c>
      <c r="BM2" s="68" t="s">
        <v>278</v>
      </c>
      <c r="BN2" s="68" t="s">
        <v>279</v>
      </c>
      <c r="BO2" s="89" t="s">
        <v>280</v>
      </c>
      <c r="BP2" s="68" t="s">
        <v>281</v>
      </c>
      <c r="BQ2" s="68" t="s">
        <v>282</v>
      </c>
      <c r="BR2" s="66" t="s">
        <v>256</v>
      </c>
      <c r="BS2" s="75"/>
      <c r="BT2" s="75"/>
      <c r="BU2" s="75"/>
      <c r="BV2" s="75"/>
      <c r="BW2" s="75"/>
      <c r="BX2" s="75"/>
      <c r="BY2" s="75"/>
      <c r="BZ2" s="75"/>
      <c r="CA2" s="67"/>
      <c r="CB2" s="66" t="s">
        <v>237</v>
      </c>
      <c r="CC2" s="75"/>
      <c r="CD2" s="75"/>
      <c r="CE2" s="75"/>
      <c r="CF2" s="75"/>
      <c r="CG2" s="75"/>
      <c r="CH2" s="75"/>
      <c r="CI2" s="75"/>
      <c r="CJ2" s="75"/>
      <c r="CK2" s="67"/>
      <c r="CL2" s="66" t="s">
        <v>255</v>
      </c>
      <c r="CM2" s="75"/>
      <c r="CN2" s="75"/>
      <c r="CO2" s="75"/>
      <c r="CP2" s="75"/>
      <c r="CQ2" s="75"/>
      <c r="CR2" s="75"/>
      <c r="CS2" s="75"/>
      <c r="CT2" s="75"/>
      <c r="CU2" s="67"/>
      <c r="CV2" s="66" t="s">
        <v>258</v>
      </c>
      <c r="CW2" s="75"/>
      <c r="CX2" s="75"/>
      <c r="CY2" s="75"/>
      <c r="CZ2" s="75"/>
      <c r="DA2" s="75"/>
      <c r="DB2" s="75"/>
      <c r="DC2" s="75"/>
      <c r="DD2" s="75"/>
      <c r="DE2" s="67"/>
      <c r="DF2" s="66" t="s">
        <v>211</v>
      </c>
      <c r="DG2" s="75"/>
      <c r="DH2" s="75"/>
      <c r="DI2" s="75"/>
      <c r="DJ2" s="75"/>
      <c r="DK2" s="75"/>
      <c r="DL2" s="75"/>
      <c r="DM2" s="75"/>
      <c r="DN2" s="75"/>
      <c r="DO2" s="67"/>
      <c r="DP2" s="66" t="s">
        <v>257</v>
      </c>
      <c r="DQ2" s="75"/>
      <c r="DR2" s="75"/>
      <c r="DS2" s="75"/>
      <c r="DT2" s="75"/>
      <c r="DU2" s="75"/>
      <c r="DV2" s="75"/>
      <c r="DW2" s="75"/>
      <c r="DX2" s="75"/>
      <c r="DY2" s="67"/>
      <c r="DZ2" s="68" t="s">
        <v>274</v>
      </c>
      <c r="EA2" s="68" t="s">
        <v>275</v>
      </c>
      <c r="EB2" s="68" t="s">
        <v>276</v>
      </c>
      <c r="EC2" s="68" t="s">
        <v>283</v>
      </c>
      <c r="ED2" s="68" t="s">
        <v>312</v>
      </c>
      <c r="EE2" s="68" t="s">
        <v>313</v>
      </c>
      <c r="EF2" s="68" t="s">
        <v>314</v>
      </c>
    </row>
    <row r="3" spans="1:136" s="15" customFormat="1" ht="135" customHeight="1" x14ac:dyDescent="0.25">
      <c r="A3" s="70"/>
      <c r="B3" s="70"/>
      <c r="C3" s="70"/>
      <c r="D3" s="70"/>
      <c r="E3" s="70"/>
      <c r="F3" s="90"/>
      <c r="G3" s="90"/>
      <c r="H3" s="70"/>
      <c r="I3" s="16" t="s">
        <v>287</v>
      </c>
      <c r="J3" s="16" t="s">
        <v>288</v>
      </c>
      <c r="K3" s="16" t="s">
        <v>289</v>
      </c>
      <c r="L3" s="16" t="s">
        <v>290</v>
      </c>
      <c r="M3" s="16" t="s">
        <v>287</v>
      </c>
      <c r="N3" s="16" t="s">
        <v>291</v>
      </c>
      <c r="O3" s="16" t="s">
        <v>292</v>
      </c>
      <c r="P3" s="16" t="s">
        <v>293</v>
      </c>
      <c r="Q3" s="16" t="s">
        <v>294</v>
      </c>
      <c r="R3" s="16" t="s">
        <v>295</v>
      </c>
      <c r="S3" s="70"/>
      <c r="T3" s="90"/>
      <c r="U3" s="70"/>
      <c r="V3" s="70"/>
      <c r="W3" s="70"/>
      <c r="X3" s="14" t="s">
        <v>269</v>
      </c>
      <c r="Y3" s="14" t="s">
        <v>191</v>
      </c>
      <c r="Z3" s="14" t="s">
        <v>269</v>
      </c>
      <c r="AA3" s="14" t="s">
        <v>191</v>
      </c>
      <c r="AB3" s="14" t="s">
        <v>269</v>
      </c>
      <c r="AC3" s="14" t="s">
        <v>191</v>
      </c>
      <c r="AD3" s="14" t="s">
        <v>269</v>
      </c>
      <c r="AE3" s="14" t="s">
        <v>191</v>
      </c>
      <c r="AF3" s="14" t="s">
        <v>269</v>
      </c>
      <c r="AG3" s="14" t="s">
        <v>191</v>
      </c>
      <c r="AH3" s="14" t="s">
        <v>269</v>
      </c>
      <c r="AI3" s="14" t="s">
        <v>191</v>
      </c>
      <c r="AJ3" s="14" t="s">
        <v>269</v>
      </c>
      <c r="AK3" s="14" t="s">
        <v>191</v>
      </c>
      <c r="AL3" s="14" t="s">
        <v>269</v>
      </c>
      <c r="AM3" s="14" t="s">
        <v>191</v>
      </c>
      <c r="AN3" s="14" t="s">
        <v>269</v>
      </c>
      <c r="AO3" s="14" t="s">
        <v>191</v>
      </c>
      <c r="AP3" s="14" t="s">
        <v>269</v>
      </c>
      <c r="AQ3" s="14" t="s">
        <v>191</v>
      </c>
      <c r="AR3" s="14" t="s">
        <v>269</v>
      </c>
      <c r="AS3" s="14" t="s">
        <v>191</v>
      </c>
      <c r="AT3" s="14" t="s">
        <v>269</v>
      </c>
      <c r="AU3" s="14" t="s">
        <v>191</v>
      </c>
      <c r="AV3" s="14" t="s">
        <v>269</v>
      </c>
      <c r="AW3" s="14" t="s">
        <v>191</v>
      </c>
      <c r="AX3" s="14" t="s">
        <v>269</v>
      </c>
      <c r="AY3" s="14" t="s">
        <v>191</v>
      </c>
      <c r="AZ3" s="14" t="s">
        <v>269</v>
      </c>
      <c r="BA3" s="14" t="s">
        <v>191</v>
      </c>
      <c r="BB3" s="14" t="s">
        <v>269</v>
      </c>
      <c r="BC3" s="14" t="s">
        <v>191</v>
      </c>
      <c r="BD3" s="41" t="s">
        <v>269</v>
      </c>
      <c r="BE3" s="41" t="s">
        <v>191</v>
      </c>
      <c r="BF3" s="70"/>
      <c r="BG3" s="70"/>
      <c r="BH3" s="70"/>
      <c r="BI3" s="70"/>
      <c r="BJ3" s="70"/>
      <c r="BK3" s="70"/>
      <c r="BL3" s="90"/>
      <c r="BM3" s="70"/>
      <c r="BN3" s="70"/>
      <c r="BO3" s="90"/>
      <c r="BP3" s="70"/>
      <c r="BQ3" s="70"/>
      <c r="BR3" s="23" t="s">
        <v>196</v>
      </c>
      <c r="BS3" s="16" t="s">
        <v>190</v>
      </c>
      <c r="BT3" s="16" t="s">
        <v>303</v>
      </c>
      <c r="BU3" s="16" t="s">
        <v>302</v>
      </c>
      <c r="BV3" s="16" t="s">
        <v>304</v>
      </c>
      <c r="BW3" s="16" t="s">
        <v>305</v>
      </c>
      <c r="BX3" s="16" t="s">
        <v>306</v>
      </c>
      <c r="BY3" s="16" t="s">
        <v>307</v>
      </c>
      <c r="BZ3" s="16" t="s">
        <v>308</v>
      </c>
      <c r="CA3" s="16" t="s">
        <v>309</v>
      </c>
      <c r="CB3" s="23" t="s">
        <v>196</v>
      </c>
      <c r="CC3" s="16" t="s">
        <v>190</v>
      </c>
      <c r="CD3" s="16" t="s">
        <v>303</v>
      </c>
      <c r="CE3" s="16" t="s">
        <v>302</v>
      </c>
      <c r="CF3" s="16" t="s">
        <v>304</v>
      </c>
      <c r="CG3" s="16" t="s">
        <v>305</v>
      </c>
      <c r="CH3" s="16" t="s">
        <v>306</v>
      </c>
      <c r="CI3" s="16" t="s">
        <v>307</v>
      </c>
      <c r="CJ3" s="16" t="s">
        <v>308</v>
      </c>
      <c r="CK3" s="16" t="s">
        <v>309</v>
      </c>
      <c r="CL3" s="23" t="s">
        <v>196</v>
      </c>
      <c r="CM3" s="16" t="s">
        <v>190</v>
      </c>
      <c r="CN3" s="16" t="s">
        <v>303</v>
      </c>
      <c r="CO3" s="16" t="s">
        <v>302</v>
      </c>
      <c r="CP3" s="16" t="s">
        <v>304</v>
      </c>
      <c r="CQ3" s="16" t="s">
        <v>305</v>
      </c>
      <c r="CR3" s="16" t="s">
        <v>306</v>
      </c>
      <c r="CS3" s="16" t="s">
        <v>307</v>
      </c>
      <c r="CT3" s="16" t="s">
        <v>308</v>
      </c>
      <c r="CU3" s="16" t="s">
        <v>309</v>
      </c>
      <c r="CV3" s="23" t="s">
        <v>196</v>
      </c>
      <c r="CW3" s="16" t="s">
        <v>190</v>
      </c>
      <c r="CX3" s="16" t="s">
        <v>303</v>
      </c>
      <c r="CY3" s="16" t="s">
        <v>302</v>
      </c>
      <c r="CZ3" s="16" t="s">
        <v>304</v>
      </c>
      <c r="DA3" s="16" t="s">
        <v>305</v>
      </c>
      <c r="DB3" s="16" t="s">
        <v>306</v>
      </c>
      <c r="DC3" s="16" t="s">
        <v>307</v>
      </c>
      <c r="DD3" s="16" t="s">
        <v>308</v>
      </c>
      <c r="DE3" s="16" t="s">
        <v>309</v>
      </c>
      <c r="DF3" s="23" t="s">
        <v>196</v>
      </c>
      <c r="DG3" s="16" t="s">
        <v>190</v>
      </c>
      <c r="DH3" s="16" t="s">
        <v>303</v>
      </c>
      <c r="DI3" s="16" t="s">
        <v>302</v>
      </c>
      <c r="DJ3" s="16" t="s">
        <v>304</v>
      </c>
      <c r="DK3" s="16" t="s">
        <v>305</v>
      </c>
      <c r="DL3" s="16" t="s">
        <v>306</v>
      </c>
      <c r="DM3" s="16" t="s">
        <v>307</v>
      </c>
      <c r="DN3" s="16" t="s">
        <v>308</v>
      </c>
      <c r="DO3" s="16" t="s">
        <v>309</v>
      </c>
      <c r="DP3" s="23" t="s">
        <v>196</v>
      </c>
      <c r="DQ3" s="16" t="s">
        <v>190</v>
      </c>
      <c r="DR3" s="16" t="s">
        <v>303</v>
      </c>
      <c r="DS3" s="16" t="s">
        <v>302</v>
      </c>
      <c r="DT3" s="16" t="s">
        <v>304</v>
      </c>
      <c r="DU3" s="16" t="s">
        <v>305</v>
      </c>
      <c r="DV3" s="16" t="s">
        <v>306</v>
      </c>
      <c r="DW3" s="16" t="s">
        <v>307</v>
      </c>
      <c r="DX3" s="16" t="s">
        <v>308</v>
      </c>
      <c r="DY3" s="16" t="s">
        <v>309</v>
      </c>
      <c r="DZ3" s="70"/>
      <c r="EA3" s="70"/>
      <c r="EB3" s="70"/>
      <c r="EC3" s="70"/>
      <c r="ED3" s="69"/>
      <c r="EE3" s="69"/>
      <c r="EF3" s="69"/>
    </row>
    <row r="4" spans="1:136" x14ac:dyDescent="0.25">
      <c r="A4" s="26">
        <v>1</v>
      </c>
      <c r="B4" s="27" t="s">
        <v>385</v>
      </c>
      <c r="C4" s="27" t="s">
        <v>591</v>
      </c>
      <c r="D4" s="1">
        <v>43466</v>
      </c>
      <c r="E4" s="1">
        <v>43830</v>
      </c>
      <c r="F4" s="9">
        <v>0</v>
      </c>
      <c r="G4" s="9">
        <v>0</v>
      </c>
      <c r="H4" s="9">
        <v>470962.86</v>
      </c>
      <c r="I4" s="9">
        <v>2731275.65</v>
      </c>
      <c r="J4" s="9">
        <v>1913729.99</v>
      </c>
      <c r="K4" s="9">
        <v>208813.31999999995</v>
      </c>
      <c r="L4" s="9">
        <v>608732.33999999985</v>
      </c>
      <c r="M4" s="9">
        <v>2603571.9899999993</v>
      </c>
      <c r="N4" s="9">
        <v>2600571.9899999993</v>
      </c>
      <c r="O4" s="9">
        <v>0</v>
      </c>
      <c r="P4" s="9">
        <v>0</v>
      </c>
      <c r="Q4" s="9">
        <v>3000</v>
      </c>
      <c r="R4" s="9">
        <v>0</v>
      </c>
      <c r="S4" s="9">
        <v>2603571.9899999993</v>
      </c>
      <c r="T4" s="9">
        <v>0</v>
      </c>
      <c r="U4" s="9">
        <v>0</v>
      </c>
      <c r="V4" s="9">
        <v>598666.55000000028</v>
      </c>
      <c r="W4" s="4" t="s">
        <v>238</v>
      </c>
      <c r="X4" s="6">
        <v>608132.33999999985</v>
      </c>
      <c r="Y4" s="8">
        <v>6.5699999999999994</v>
      </c>
      <c r="Z4" s="6">
        <v>223074.44999999998</v>
      </c>
      <c r="AA4" s="8">
        <v>2.41</v>
      </c>
      <c r="AB4" s="6">
        <v>34942.17</v>
      </c>
      <c r="AC4" s="8">
        <v>0</v>
      </c>
      <c r="AD4" s="6">
        <v>42578.64</v>
      </c>
      <c r="AE4" s="8">
        <v>0.45999999999999996</v>
      </c>
      <c r="AF4" s="6">
        <v>268429.8</v>
      </c>
      <c r="AG4" s="8">
        <v>2.9</v>
      </c>
      <c r="AH4" s="6">
        <v>158281.07999999999</v>
      </c>
      <c r="AI4" s="8">
        <v>1.71</v>
      </c>
      <c r="AJ4" s="6">
        <v>450777</v>
      </c>
      <c r="AK4" s="8">
        <v>4.87</v>
      </c>
      <c r="AL4" s="6">
        <v>2776.9199999999996</v>
      </c>
      <c r="AM4" s="8">
        <v>0.03</v>
      </c>
      <c r="AN4" s="6">
        <v>0</v>
      </c>
      <c r="AO4" s="8">
        <v>0</v>
      </c>
      <c r="AP4" s="6">
        <v>87008.280000000013</v>
      </c>
      <c r="AQ4" s="8">
        <v>0.94</v>
      </c>
      <c r="AR4" s="6">
        <v>103669.43999999999</v>
      </c>
      <c r="AS4" s="8">
        <v>1.1200000000000001</v>
      </c>
      <c r="AT4" s="6">
        <v>16661.16</v>
      </c>
      <c r="AU4" s="8">
        <v>0.18</v>
      </c>
      <c r="AV4" s="6">
        <v>300826.56</v>
      </c>
      <c r="AW4" s="8">
        <v>3.25</v>
      </c>
      <c r="AX4" s="6">
        <v>11570.25</v>
      </c>
      <c r="AY4" s="8">
        <v>0</v>
      </c>
      <c r="AZ4" s="6">
        <v>4628.16</v>
      </c>
      <c r="BA4" s="8">
        <v>0.05</v>
      </c>
      <c r="BB4" s="6">
        <v>208813.31999999995</v>
      </c>
      <c r="BC4" s="8">
        <v>2.23</v>
      </c>
      <c r="BD4" s="6">
        <v>208506.07999999996</v>
      </c>
      <c r="BE4" s="8">
        <v>2.2599999999999998</v>
      </c>
      <c r="BF4" s="30">
        <f t="shared" ref="BF4:BF31" si="0">X4+Z4+AB4+AD4+AF4+AH4+AJ4+AL4+AN4+AP4+AR4+AT4+AV4+AX4+AZ4+BB4+BD4</f>
        <v>2730675.65</v>
      </c>
      <c r="BG4" s="30">
        <f t="shared" ref="BG4:BG31" si="1">Y4+AA4+AC4+AE4+AG4+AI4+AK4+AM4+AO4+AQ4+AS4+AU4+AW4+AY4+BA4+BC4+BE4</f>
        <v>28.980000000000004</v>
      </c>
      <c r="BH4" s="4">
        <v>0</v>
      </c>
      <c r="BI4" s="4">
        <v>0</v>
      </c>
      <c r="BJ4" s="4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4" t="s">
        <v>382</v>
      </c>
      <c r="BS4" s="4"/>
      <c r="BT4" s="9"/>
      <c r="BU4" s="4"/>
      <c r="BV4" s="9"/>
      <c r="BW4" s="9"/>
      <c r="BX4" s="9"/>
      <c r="BY4" s="9"/>
      <c r="BZ4" s="9"/>
      <c r="CA4" s="9"/>
      <c r="CB4" s="4" t="s">
        <v>382</v>
      </c>
      <c r="CC4" s="4"/>
      <c r="CD4" s="9"/>
      <c r="CE4" s="4"/>
      <c r="CF4" s="9"/>
      <c r="CG4" s="9"/>
      <c r="CH4" s="9"/>
      <c r="CI4" s="9"/>
      <c r="CJ4" s="9"/>
      <c r="CK4" s="9"/>
      <c r="CL4" s="4" t="s">
        <v>382</v>
      </c>
      <c r="CM4" s="4"/>
      <c r="CN4" s="9"/>
      <c r="CO4" s="4"/>
      <c r="CP4" s="9"/>
      <c r="CQ4" s="9"/>
      <c r="CR4" s="9"/>
      <c r="CS4" s="9"/>
      <c r="CT4" s="9"/>
      <c r="CU4" s="9"/>
      <c r="CV4" s="4" t="s">
        <v>382</v>
      </c>
      <c r="CW4" s="4"/>
      <c r="CX4" s="9"/>
      <c r="CY4" s="4"/>
      <c r="CZ4" s="9"/>
      <c r="DA4" s="9"/>
      <c r="DB4" s="9"/>
      <c r="DC4" s="9"/>
      <c r="DD4" s="9"/>
      <c r="DE4" s="9"/>
      <c r="DF4" s="4" t="s">
        <v>382</v>
      </c>
      <c r="DG4" s="4"/>
      <c r="DH4" s="9"/>
      <c r="DI4" s="4"/>
      <c r="DJ4" s="9"/>
      <c r="DK4" s="9"/>
      <c r="DL4" s="9"/>
      <c r="DM4" s="9"/>
      <c r="DN4" s="9"/>
      <c r="DO4" s="9"/>
      <c r="DP4" s="4" t="s">
        <v>382</v>
      </c>
      <c r="DQ4" s="4"/>
      <c r="DR4" s="9"/>
      <c r="DS4" s="4"/>
      <c r="DT4" s="9"/>
      <c r="DU4" s="9"/>
      <c r="DV4" s="9"/>
      <c r="DW4" s="9"/>
      <c r="DX4" s="9"/>
      <c r="DY4" s="9"/>
      <c r="DZ4" s="4"/>
      <c r="EA4" s="4"/>
      <c r="EB4" s="4"/>
      <c r="EC4" s="4"/>
      <c r="ED4" s="4">
        <v>576</v>
      </c>
      <c r="EE4" s="4">
        <v>4</v>
      </c>
      <c r="EF4" s="9">
        <v>32811.800000000003</v>
      </c>
    </row>
    <row r="5" spans="1:136" x14ac:dyDescent="0.25">
      <c r="A5" s="26">
        <v>2</v>
      </c>
      <c r="B5" s="27" t="s">
        <v>386</v>
      </c>
      <c r="C5" s="27" t="s">
        <v>592</v>
      </c>
      <c r="D5" s="1">
        <v>43466</v>
      </c>
      <c r="E5" s="1">
        <v>43830</v>
      </c>
      <c r="F5" s="9">
        <v>0</v>
      </c>
      <c r="G5" s="9">
        <v>0</v>
      </c>
      <c r="H5" s="9">
        <v>228318.68</v>
      </c>
      <c r="I5" s="9">
        <v>2741086.7</v>
      </c>
      <c r="J5" s="9">
        <v>1922447.8699999999</v>
      </c>
      <c r="K5" s="9">
        <v>211713.96000000008</v>
      </c>
      <c r="L5" s="9">
        <v>606924.87000000023</v>
      </c>
      <c r="M5" s="9">
        <v>2672045.2400000002</v>
      </c>
      <c r="N5" s="9">
        <v>2664245.2400000002</v>
      </c>
      <c r="O5" s="9">
        <v>0</v>
      </c>
      <c r="P5" s="9">
        <v>0</v>
      </c>
      <c r="Q5" s="9">
        <v>7800</v>
      </c>
      <c r="R5" s="9">
        <v>0</v>
      </c>
      <c r="S5" s="9">
        <v>2672045.2400000002</v>
      </c>
      <c r="T5" s="9">
        <v>0</v>
      </c>
      <c r="U5" s="9">
        <v>0</v>
      </c>
      <c r="V5" s="9">
        <v>297360.16999999993</v>
      </c>
      <c r="W5" s="4" t="s">
        <v>238</v>
      </c>
      <c r="X5" s="6">
        <v>605364.87000000023</v>
      </c>
      <c r="Y5" s="8">
        <v>6.5699999999999994</v>
      </c>
      <c r="Z5" s="6">
        <v>222059.36999999994</v>
      </c>
      <c r="AA5" s="8">
        <v>2.41</v>
      </c>
      <c r="AB5" s="6">
        <v>34783.14</v>
      </c>
      <c r="AC5" s="8">
        <v>0</v>
      </c>
      <c r="AD5" s="6">
        <v>42384.72</v>
      </c>
      <c r="AE5" s="8">
        <v>0.45999999999999996</v>
      </c>
      <c r="AF5" s="6">
        <v>267208.31999999995</v>
      </c>
      <c r="AG5" s="8">
        <v>2.9</v>
      </c>
      <c r="AH5" s="6">
        <v>157560.72</v>
      </c>
      <c r="AI5" s="8">
        <v>1.71</v>
      </c>
      <c r="AJ5" s="6">
        <v>448725.72000000009</v>
      </c>
      <c r="AK5" s="8">
        <v>4.87</v>
      </c>
      <c r="AL5" s="6">
        <v>2764.1999999999994</v>
      </c>
      <c r="AM5" s="8">
        <v>0.03</v>
      </c>
      <c r="AN5" s="6">
        <v>0</v>
      </c>
      <c r="AO5" s="8">
        <v>0</v>
      </c>
      <c r="AP5" s="6">
        <v>86612.39999999998</v>
      </c>
      <c r="AQ5" s="8">
        <v>0.94</v>
      </c>
      <c r="AR5" s="6">
        <v>103197.71999999999</v>
      </c>
      <c r="AS5" s="8">
        <v>1.1200000000000001</v>
      </c>
      <c r="AT5" s="6">
        <v>16585.320000000003</v>
      </c>
      <c r="AU5" s="8">
        <v>0.18</v>
      </c>
      <c r="AV5" s="6">
        <v>299457.60000000003</v>
      </c>
      <c r="AW5" s="8">
        <v>3.25</v>
      </c>
      <c r="AX5" s="6">
        <v>11517.599999999999</v>
      </c>
      <c r="AY5" s="8">
        <v>0</v>
      </c>
      <c r="AZ5" s="6">
        <v>4607.04</v>
      </c>
      <c r="BA5" s="8">
        <v>0.05</v>
      </c>
      <c r="BB5" s="6">
        <v>211713.96000000008</v>
      </c>
      <c r="BC5" s="8">
        <v>2.23</v>
      </c>
      <c r="BD5" s="6">
        <v>224983.99999999994</v>
      </c>
      <c r="BE5" s="8">
        <v>2.44</v>
      </c>
      <c r="BF5" s="30">
        <f t="shared" si="0"/>
        <v>2739526.7</v>
      </c>
      <c r="BG5" s="30">
        <f t="shared" si="1"/>
        <v>29.160000000000007</v>
      </c>
      <c r="BH5" s="4">
        <v>0</v>
      </c>
      <c r="BI5" s="4">
        <v>0</v>
      </c>
      <c r="BJ5" s="4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0</v>
      </c>
      <c r="BR5" s="4" t="s">
        <v>382</v>
      </c>
      <c r="BS5" s="4"/>
      <c r="BT5" s="9"/>
      <c r="BU5" s="4"/>
      <c r="BV5" s="9"/>
      <c r="BW5" s="9"/>
      <c r="BX5" s="9"/>
      <c r="BY5" s="9"/>
      <c r="BZ5" s="9"/>
      <c r="CA5" s="9"/>
      <c r="CB5" s="4" t="s">
        <v>382</v>
      </c>
      <c r="CC5" s="4"/>
      <c r="CD5" s="9"/>
      <c r="CE5" s="4"/>
      <c r="CF5" s="9"/>
      <c r="CG5" s="9"/>
      <c r="CH5" s="9"/>
      <c r="CI5" s="9"/>
      <c r="CJ5" s="9"/>
      <c r="CK5" s="9"/>
      <c r="CL5" s="4" t="s">
        <v>382</v>
      </c>
      <c r="CM5" s="4"/>
      <c r="CN5" s="9"/>
      <c r="CO5" s="4"/>
      <c r="CP5" s="9"/>
      <c r="CQ5" s="9"/>
      <c r="CR5" s="9"/>
      <c r="CS5" s="9"/>
      <c r="CT5" s="9"/>
      <c r="CU5" s="9"/>
      <c r="CV5" s="4" t="s">
        <v>382</v>
      </c>
      <c r="CW5" s="4"/>
      <c r="CX5" s="9"/>
      <c r="CY5" s="4"/>
      <c r="CZ5" s="9"/>
      <c r="DA5" s="9"/>
      <c r="DB5" s="9"/>
      <c r="DC5" s="9"/>
      <c r="DD5" s="9"/>
      <c r="DE5" s="9"/>
      <c r="DF5" s="4" t="s">
        <v>382</v>
      </c>
      <c r="DG5" s="4"/>
      <c r="DH5" s="9"/>
      <c r="DI5" s="4"/>
      <c r="DJ5" s="9"/>
      <c r="DK5" s="9"/>
      <c r="DL5" s="9"/>
      <c r="DM5" s="9"/>
      <c r="DN5" s="9"/>
      <c r="DO5" s="9"/>
      <c r="DP5" s="4" t="s">
        <v>382</v>
      </c>
      <c r="DQ5" s="4"/>
      <c r="DR5" s="9"/>
      <c r="DS5" s="4"/>
      <c r="DT5" s="9"/>
      <c r="DU5" s="9"/>
      <c r="DV5" s="9"/>
      <c r="DW5" s="9"/>
      <c r="DX5" s="9"/>
      <c r="DY5" s="9"/>
      <c r="DZ5" s="4"/>
      <c r="EA5" s="4"/>
      <c r="EB5" s="4"/>
      <c r="EC5" s="4"/>
      <c r="ED5" s="4">
        <v>156</v>
      </c>
      <c r="EE5" s="4">
        <f>1+1</f>
        <v>2</v>
      </c>
      <c r="EF5" s="9">
        <v>1785.16</v>
      </c>
    </row>
    <row r="6" spans="1:136" x14ac:dyDescent="0.25">
      <c r="A6" s="26">
        <v>3</v>
      </c>
      <c r="B6" s="27" t="s">
        <v>387</v>
      </c>
      <c r="C6" s="27" t="s">
        <v>593</v>
      </c>
      <c r="D6" s="1">
        <v>43466</v>
      </c>
      <c r="E6" s="1">
        <v>43830</v>
      </c>
      <c r="F6" s="9">
        <v>0</v>
      </c>
      <c r="G6" s="9">
        <v>0</v>
      </c>
      <c r="H6" s="9">
        <v>255285.78</v>
      </c>
      <c r="I6" s="9">
        <v>2577582.71</v>
      </c>
      <c r="J6" s="9">
        <v>1733113.2299999997</v>
      </c>
      <c r="K6" s="9">
        <v>300668.87999999995</v>
      </c>
      <c r="L6" s="9">
        <v>543800.60000000009</v>
      </c>
      <c r="M6" s="9">
        <v>2549688.63</v>
      </c>
      <c r="N6" s="9">
        <v>2541888.63</v>
      </c>
      <c r="O6" s="9">
        <v>0</v>
      </c>
      <c r="P6" s="9">
        <v>0</v>
      </c>
      <c r="Q6" s="9">
        <v>7800</v>
      </c>
      <c r="R6" s="9">
        <v>0</v>
      </c>
      <c r="S6" s="9">
        <v>2549688.63</v>
      </c>
      <c r="T6" s="9">
        <v>0</v>
      </c>
      <c r="U6" s="9">
        <v>0</v>
      </c>
      <c r="V6" s="9">
        <v>283179.88999999966</v>
      </c>
      <c r="W6" s="4" t="s">
        <v>238</v>
      </c>
      <c r="X6" s="6">
        <v>542240.60000000009</v>
      </c>
      <c r="Y6" s="8">
        <v>6</v>
      </c>
      <c r="Z6" s="6">
        <v>174817.17</v>
      </c>
      <c r="AA6" s="8">
        <v>1.9000000000000001</v>
      </c>
      <c r="AB6" s="6">
        <v>33353.279999999999</v>
      </c>
      <c r="AC6" s="8">
        <v>0</v>
      </c>
      <c r="AD6" s="6">
        <v>39563.879999999997</v>
      </c>
      <c r="AE6" s="8">
        <v>0.43</v>
      </c>
      <c r="AF6" s="6">
        <v>253024.92</v>
      </c>
      <c r="AG6" s="8">
        <v>2.75</v>
      </c>
      <c r="AH6" s="6">
        <v>151814.88</v>
      </c>
      <c r="AI6" s="8">
        <v>1.65</v>
      </c>
      <c r="AJ6" s="6">
        <v>448083.96000000008</v>
      </c>
      <c r="AK6" s="8">
        <v>4.87</v>
      </c>
      <c r="AL6" s="6">
        <v>2760.2400000000002</v>
      </c>
      <c r="AM6" s="8">
        <v>0.03</v>
      </c>
      <c r="AN6" s="6">
        <v>0</v>
      </c>
      <c r="AO6" s="8">
        <v>0</v>
      </c>
      <c r="AP6" s="6">
        <v>86488.44</v>
      </c>
      <c r="AQ6" s="8">
        <v>0.94</v>
      </c>
      <c r="AR6" s="6">
        <v>101209.92000000003</v>
      </c>
      <c r="AS6" s="8">
        <v>1.1000000000000001</v>
      </c>
      <c r="AT6" s="6">
        <v>9200.8799999999992</v>
      </c>
      <c r="AU6" s="8">
        <v>0.1</v>
      </c>
      <c r="AV6" s="6">
        <v>280627.68000000005</v>
      </c>
      <c r="AW6" s="8">
        <v>3.0500000000000003</v>
      </c>
      <c r="AX6" s="6">
        <v>11501.130000000001</v>
      </c>
      <c r="AY6" s="8">
        <v>0</v>
      </c>
      <c r="AZ6" s="6">
        <v>2760.2400000000002</v>
      </c>
      <c r="BA6" s="8">
        <v>0.03</v>
      </c>
      <c r="BB6" s="6">
        <v>300668.87999999995</v>
      </c>
      <c r="BC6" s="8">
        <v>3.2</v>
      </c>
      <c r="BD6" s="6">
        <v>137906.60999999999</v>
      </c>
      <c r="BE6" s="8">
        <v>1.5</v>
      </c>
      <c r="BF6" s="30">
        <f t="shared" si="0"/>
        <v>2576022.71</v>
      </c>
      <c r="BG6" s="30">
        <f t="shared" si="1"/>
        <v>27.550000000000008</v>
      </c>
      <c r="BH6" s="4">
        <v>0</v>
      </c>
      <c r="BI6" s="4">
        <v>0</v>
      </c>
      <c r="BJ6" s="4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4" t="s">
        <v>382</v>
      </c>
      <c r="BS6" s="4"/>
      <c r="BT6" s="9"/>
      <c r="BU6" s="4"/>
      <c r="BV6" s="9"/>
      <c r="BW6" s="9"/>
      <c r="BX6" s="9"/>
      <c r="BY6" s="9"/>
      <c r="BZ6" s="9"/>
      <c r="CA6" s="9"/>
      <c r="CB6" s="4" t="s">
        <v>382</v>
      </c>
      <c r="CC6" s="4"/>
      <c r="CD6" s="9"/>
      <c r="CE6" s="4"/>
      <c r="CF6" s="9"/>
      <c r="CG6" s="9"/>
      <c r="CH6" s="9"/>
      <c r="CI6" s="9"/>
      <c r="CJ6" s="9"/>
      <c r="CK6" s="9"/>
      <c r="CL6" s="4" t="s">
        <v>382</v>
      </c>
      <c r="CM6" s="4"/>
      <c r="CN6" s="9"/>
      <c r="CO6" s="4"/>
      <c r="CP6" s="9"/>
      <c r="CQ6" s="9"/>
      <c r="CR6" s="9"/>
      <c r="CS6" s="9"/>
      <c r="CT6" s="9"/>
      <c r="CU6" s="9"/>
      <c r="CV6" s="4" t="s">
        <v>382</v>
      </c>
      <c r="CW6" s="4"/>
      <c r="CX6" s="9"/>
      <c r="CY6" s="4"/>
      <c r="CZ6" s="9"/>
      <c r="DA6" s="9"/>
      <c r="DB6" s="9"/>
      <c r="DC6" s="9"/>
      <c r="DD6" s="9"/>
      <c r="DE6" s="9"/>
      <c r="DF6" s="4" t="s">
        <v>382</v>
      </c>
      <c r="DG6" s="4"/>
      <c r="DH6" s="9"/>
      <c r="DI6" s="4"/>
      <c r="DJ6" s="9"/>
      <c r="DK6" s="9"/>
      <c r="DL6" s="9"/>
      <c r="DM6" s="9"/>
      <c r="DN6" s="9"/>
      <c r="DO6" s="9"/>
      <c r="DP6" s="4" t="s">
        <v>382</v>
      </c>
      <c r="DQ6" s="4"/>
      <c r="DR6" s="9"/>
      <c r="DS6" s="4"/>
      <c r="DT6" s="9"/>
      <c r="DU6" s="9"/>
      <c r="DV6" s="9"/>
      <c r="DW6" s="9"/>
      <c r="DX6" s="9"/>
      <c r="DY6" s="9"/>
      <c r="DZ6" s="4"/>
      <c r="EA6" s="4"/>
      <c r="EB6" s="4"/>
      <c r="EC6" s="4"/>
      <c r="ED6" s="4">
        <v>144</v>
      </c>
      <c r="EE6" s="4">
        <f>1</f>
        <v>1</v>
      </c>
      <c r="EF6" s="9">
        <v>200.01</v>
      </c>
    </row>
    <row r="7" spans="1:136" x14ac:dyDescent="0.25">
      <c r="A7" s="26">
        <v>4</v>
      </c>
      <c r="B7" s="27" t="s">
        <v>388</v>
      </c>
      <c r="C7" s="27" t="s">
        <v>594</v>
      </c>
      <c r="D7" s="1">
        <v>43466</v>
      </c>
      <c r="E7" s="1">
        <v>43830</v>
      </c>
      <c r="F7" s="9">
        <v>0</v>
      </c>
      <c r="G7" s="9">
        <v>0</v>
      </c>
      <c r="H7" s="9">
        <v>623159.15</v>
      </c>
      <c r="I7" s="9">
        <v>4394298.32</v>
      </c>
      <c r="J7" s="9">
        <v>2992424.6699999995</v>
      </c>
      <c r="K7" s="9">
        <v>396437.40000000008</v>
      </c>
      <c r="L7" s="9">
        <v>1005436.2500000007</v>
      </c>
      <c r="M7" s="9">
        <v>4335589.4300000006</v>
      </c>
      <c r="N7" s="9">
        <v>4324645.03</v>
      </c>
      <c r="O7" s="9">
        <v>0</v>
      </c>
      <c r="P7" s="9">
        <v>0</v>
      </c>
      <c r="Q7" s="9">
        <v>10944.4</v>
      </c>
      <c r="R7" s="9">
        <v>0</v>
      </c>
      <c r="S7" s="9">
        <v>4335589.4300000006</v>
      </c>
      <c r="T7" s="9">
        <v>0</v>
      </c>
      <c r="U7" s="9">
        <v>0</v>
      </c>
      <c r="V7" s="9">
        <v>681868.04</v>
      </c>
      <c r="W7" s="4" t="s">
        <v>238</v>
      </c>
      <c r="X7" s="6">
        <v>1003247.3700000006</v>
      </c>
      <c r="Y7" s="8">
        <v>6.5299999999999994</v>
      </c>
      <c r="Z7" s="6">
        <v>372236.36000000004</v>
      </c>
      <c r="AA7" s="8">
        <v>2.41</v>
      </c>
      <c r="AB7" s="6">
        <v>58284.84</v>
      </c>
      <c r="AC7" s="8">
        <v>0</v>
      </c>
      <c r="AD7" s="6">
        <v>71049.359999999986</v>
      </c>
      <c r="AE7" s="8">
        <v>0.45999999999999996</v>
      </c>
      <c r="AF7" s="6">
        <v>447919.27999999991</v>
      </c>
      <c r="AG7" s="8">
        <v>2.9</v>
      </c>
      <c r="AH7" s="6">
        <v>264117.91999999993</v>
      </c>
      <c r="AI7" s="8">
        <v>1.71</v>
      </c>
      <c r="AJ7" s="6">
        <v>752195.60000000009</v>
      </c>
      <c r="AK7" s="8">
        <v>4.87</v>
      </c>
      <c r="AL7" s="6">
        <v>4633.7200000000012</v>
      </c>
      <c r="AM7" s="8">
        <v>0.03</v>
      </c>
      <c r="AN7" s="6">
        <v>0</v>
      </c>
      <c r="AO7" s="8">
        <v>0</v>
      </c>
      <c r="AP7" s="6">
        <v>0</v>
      </c>
      <c r="AQ7" s="8">
        <v>0</v>
      </c>
      <c r="AR7" s="6">
        <v>172989.52</v>
      </c>
      <c r="AS7" s="8">
        <v>1.1200000000000001</v>
      </c>
      <c r="AT7" s="6">
        <v>27801.84</v>
      </c>
      <c r="AU7" s="8">
        <v>0.18</v>
      </c>
      <c r="AV7" s="6">
        <v>464909.47999999986</v>
      </c>
      <c r="AW7" s="8">
        <v>3.0100000000000002</v>
      </c>
      <c r="AX7" s="6">
        <v>19299.629999999997</v>
      </c>
      <c r="AY7" s="8">
        <v>0</v>
      </c>
      <c r="AZ7" s="6">
        <v>7722.8399999999983</v>
      </c>
      <c r="BA7" s="8">
        <v>0.05</v>
      </c>
      <c r="BB7" s="6">
        <v>396437.40000000008</v>
      </c>
      <c r="BC7" s="8">
        <v>2.5099999999999998</v>
      </c>
      <c r="BD7" s="6">
        <v>329264.28000000003</v>
      </c>
      <c r="BE7" s="8">
        <v>2.13</v>
      </c>
      <c r="BF7" s="30">
        <f t="shared" si="0"/>
        <v>4392109.4400000004</v>
      </c>
      <c r="BG7" s="30">
        <f t="shared" si="1"/>
        <v>27.91</v>
      </c>
      <c r="BH7" s="4">
        <v>0</v>
      </c>
      <c r="BI7" s="4">
        <v>0</v>
      </c>
      <c r="BJ7" s="4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4" t="s">
        <v>382</v>
      </c>
      <c r="BS7" s="4"/>
      <c r="BT7" s="9"/>
      <c r="BU7" s="4"/>
      <c r="BV7" s="9"/>
      <c r="BW7" s="9"/>
      <c r="BX7" s="9"/>
      <c r="BY7" s="9"/>
      <c r="BZ7" s="9"/>
      <c r="CA7" s="9"/>
      <c r="CB7" s="4" t="s">
        <v>382</v>
      </c>
      <c r="CC7" s="4"/>
      <c r="CD7" s="9"/>
      <c r="CE7" s="4"/>
      <c r="CF7" s="9"/>
      <c r="CG7" s="9"/>
      <c r="CH7" s="9"/>
      <c r="CI7" s="9"/>
      <c r="CJ7" s="9"/>
      <c r="CK7" s="9"/>
      <c r="CL7" s="4" t="s">
        <v>382</v>
      </c>
      <c r="CM7" s="4"/>
      <c r="CN7" s="9"/>
      <c r="CO7" s="4"/>
      <c r="CP7" s="9"/>
      <c r="CQ7" s="9"/>
      <c r="CR7" s="9"/>
      <c r="CS7" s="9"/>
      <c r="CT7" s="9"/>
      <c r="CU7" s="9"/>
      <c r="CV7" s="4" t="s">
        <v>382</v>
      </c>
      <c r="CW7" s="4"/>
      <c r="CX7" s="9"/>
      <c r="CY7" s="4"/>
      <c r="CZ7" s="9"/>
      <c r="DA7" s="9"/>
      <c r="DB7" s="9"/>
      <c r="DC7" s="9"/>
      <c r="DD7" s="9"/>
      <c r="DE7" s="9"/>
      <c r="DF7" s="4" t="s">
        <v>382</v>
      </c>
      <c r="DG7" s="4"/>
      <c r="DH7" s="9"/>
      <c r="DI7" s="4"/>
      <c r="DJ7" s="9"/>
      <c r="DK7" s="9"/>
      <c r="DL7" s="9"/>
      <c r="DM7" s="9"/>
      <c r="DN7" s="9"/>
      <c r="DO7" s="9"/>
      <c r="DP7" s="4" t="s">
        <v>382</v>
      </c>
      <c r="DQ7" s="4"/>
      <c r="DR7" s="9"/>
      <c r="DS7" s="4"/>
      <c r="DT7" s="9"/>
      <c r="DU7" s="9"/>
      <c r="DV7" s="9"/>
      <c r="DW7" s="9"/>
      <c r="DX7" s="9"/>
      <c r="DY7" s="9"/>
      <c r="DZ7" s="4"/>
      <c r="EA7" s="4"/>
      <c r="EB7" s="4"/>
      <c r="EC7" s="4"/>
      <c r="ED7" s="4">
        <v>396</v>
      </c>
      <c r="EE7" s="4">
        <f>4+3</f>
        <v>7</v>
      </c>
      <c r="EF7" s="9">
        <v>44654.55</v>
      </c>
    </row>
    <row r="8" spans="1:136" x14ac:dyDescent="0.25">
      <c r="A8" s="26">
        <v>5</v>
      </c>
      <c r="B8" s="27" t="s">
        <v>389</v>
      </c>
      <c r="C8" s="27" t="s">
        <v>595</v>
      </c>
      <c r="D8" s="1">
        <v>43466</v>
      </c>
      <c r="E8" s="1">
        <v>43830</v>
      </c>
      <c r="F8" s="9">
        <v>0</v>
      </c>
      <c r="G8" s="9">
        <v>0</v>
      </c>
      <c r="H8" s="9">
        <v>35156.61</v>
      </c>
      <c r="I8" s="9">
        <v>530277.02999999991</v>
      </c>
      <c r="J8" s="9">
        <v>334273.2099999999</v>
      </c>
      <c r="K8" s="9">
        <v>64149</v>
      </c>
      <c r="L8" s="9">
        <v>131854.82</v>
      </c>
      <c r="M8" s="9">
        <v>525374.5</v>
      </c>
      <c r="N8" s="9">
        <v>520574.50000000006</v>
      </c>
      <c r="O8" s="9">
        <v>0</v>
      </c>
      <c r="P8" s="9">
        <v>0</v>
      </c>
      <c r="Q8" s="9">
        <v>4800</v>
      </c>
      <c r="R8" s="9">
        <v>0</v>
      </c>
      <c r="S8" s="9">
        <v>525374.5</v>
      </c>
      <c r="T8" s="9">
        <v>0</v>
      </c>
      <c r="U8" s="9">
        <v>0</v>
      </c>
      <c r="V8" s="9">
        <v>40059.169999999867</v>
      </c>
      <c r="W8" s="4" t="s">
        <v>238</v>
      </c>
      <c r="X8" s="6">
        <v>130894.81999999999</v>
      </c>
      <c r="Y8" s="8">
        <v>4.84</v>
      </c>
      <c r="Z8" s="6">
        <v>41648.379999999997</v>
      </c>
      <c r="AA8" s="8">
        <v>1.76</v>
      </c>
      <c r="AB8" s="6">
        <v>10209.27</v>
      </c>
      <c r="AC8" s="8">
        <v>0</v>
      </c>
      <c r="AD8" s="6">
        <v>12440.520000000004</v>
      </c>
      <c r="AE8" s="8">
        <v>0.45999999999999996</v>
      </c>
      <c r="AF8" s="6">
        <v>102227.87999999998</v>
      </c>
      <c r="AG8" s="8">
        <v>3.78</v>
      </c>
      <c r="AH8" s="6">
        <v>0</v>
      </c>
      <c r="AI8" s="8">
        <v>0</v>
      </c>
      <c r="AJ8" s="6">
        <v>0</v>
      </c>
      <c r="AK8" s="8">
        <v>0</v>
      </c>
      <c r="AL8" s="6">
        <v>811.32</v>
      </c>
      <c r="AM8" s="8">
        <v>0.03</v>
      </c>
      <c r="AN8" s="6">
        <v>0</v>
      </c>
      <c r="AO8" s="8">
        <v>0</v>
      </c>
      <c r="AP8" s="6">
        <v>0</v>
      </c>
      <c r="AQ8" s="8">
        <v>0</v>
      </c>
      <c r="AR8" s="6">
        <v>30289.679999999997</v>
      </c>
      <c r="AS8" s="8">
        <v>1.1200000000000001</v>
      </c>
      <c r="AT8" s="6">
        <v>4868.04</v>
      </c>
      <c r="AU8" s="8">
        <v>0.18</v>
      </c>
      <c r="AV8" s="6">
        <v>87894.360000000015</v>
      </c>
      <c r="AW8" s="8">
        <v>3.25</v>
      </c>
      <c r="AX8" s="6">
        <v>3380.5499999999997</v>
      </c>
      <c r="AY8" s="8">
        <v>0</v>
      </c>
      <c r="AZ8" s="6">
        <v>1352.2800000000004</v>
      </c>
      <c r="BA8" s="8">
        <v>0.05</v>
      </c>
      <c r="BB8" s="6">
        <v>64149</v>
      </c>
      <c r="BC8" s="8">
        <v>2.23</v>
      </c>
      <c r="BD8" s="6">
        <v>39150.93</v>
      </c>
      <c r="BE8" s="8">
        <v>1.44</v>
      </c>
      <c r="BF8" s="30">
        <f t="shared" si="0"/>
        <v>529317.03</v>
      </c>
      <c r="BG8" s="30">
        <f t="shared" si="1"/>
        <v>19.14</v>
      </c>
      <c r="BH8" s="4">
        <v>0</v>
      </c>
      <c r="BI8" s="4">
        <v>0</v>
      </c>
      <c r="BJ8" s="4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4" t="s">
        <v>382</v>
      </c>
      <c r="BS8" s="4"/>
      <c r="BT8" s="9"/>
      <c r="BU8" s="4"/>
      <c r="BV8" s="9"/>
      <c r="BW8" s="9"/>
      <c r="BX8" s="9"/>
      <c r="BY8" s="9"/>
      <c r="BZ8" s="9"/>
      <c r="CA8" s="9"/>
      <c r="CB8" s="4" t="s">
        <v>382</v>
      </c>
      <c r="CC8" s="4"/>
      <c r="CD8" s="9"/>
      <c r="CE8" s="4"/>
      <c r="CF8" s="9"/>
      <c r="CG8" s="9"/>
      <c r="CH8" s="9"/>
      <c r="CI8" s="9"/>
      <c r="CJ8" s="9"/>
      <c r="CK8" s="9"/>
      <c r="CL8" s="4" t="s">
        <v>382</v>
      </c>
      <c r="CM8" s="4"/>
      <c r="CN8" s="9"/>
      <c r="CO8" s="4"/>
      <c r="CP8" s="9"/>
      <c r="CQ8" s="9"/>
      <c r="CR8" s="9"/>
      <c r="CS8" s="9"/>
      <c r="CT8" s="9"/>
      <c r="CU8" s="9"/>
      <c r="CV8" s="4" t="s">
        <v>382</v>
      </c>
      <c r="CW8" s="4"/>
      <c r="CX8" s="9"/>
      <c r="CY8" s="4"/>
      <c r="CZ8" s="9"/>
      <c r="DA8" s="9"/>
      <c r="DB8" s="9"/>
      <c r="DC8" s="9"/>
      <c r="DD8" s="9"/>
      <c r="DE8" s="9"/>
      <c r="DF8" s="4" t="s">
        <v>382</v>
      </c>
      <c r="DG8" s="4"/>
      <c r="DH8" s="9"/>
      <c r="DI8" s="4"/>
      <c r="DJ8" s="9"/>
      <c r="DK8" s="9"/>
      <c r="DL8" s="9"/>
      <c r="DM8" s="9"/>
      <c r="DN8" s="9"/>
      <c r="DO8" s="9"/>
      <c r="DP8" s="4" t="s">
        <v>382</v>
      </c>
      <c r="DQ8" s="4"/>
      <c r="DR8" s="9"/>
      <c r="DS8" s="4"/>
      <c r="DT8" s="9"/>
      <c r="DU8" s="9"/>
      <c r="DV8" s="9"/>
      <c r="DW8" s="9"/>
      <c r="DX8" s="9"/>
      <c r="DY8" s="9"/>
      <c r="DZ8" s="4"/>
      <c r="EA8" s="4"/>
      <c r="EB8" s="4"/>
      <c r="EC8" s="4"/>
      <c r="ED8" s="4">
        <v>48</v>
      </c>
      <c r="EE8" s="63">
        <v>2</v>
      </c>
      <c r="EF8" s="9"/>
    </row>
    <row r="9" spans="1:136" x14ac:dyDescent="0.25">
      <c r="A9" s="26">
        <v>6</v>
      </c>
      <c r="B9" s="27" t="s">
        <v>390</v>
      </c>
      <c r="C9" s="27" t="s">
        <v>596</v>
      </c>
      <c r="D9" s="1">
        <v>43466</v>
      </c>
      <c r="E9" s="1">
        <v>43830</v>
      </c>
      <c r="F9" s="9">
        <v>0</v>
      </c>
      <c r="G9" s="9">
        <v>0</v>
      </c>
      <c r="H9" s="9">
        <v>90877.39</v>
      </c>
      <c r="I9" s="9">
        <v>349885.97000000003</v>
      </c>
      <c r="J9" s="9">
        <v>226030.87000000002</v>
      </c>
      <c r="K9" s="9">
        <v>39066</v>
      </c>
      <c r="L9" s="9">
        <v>84789.10000000002</v>
      </c>
      <c r="M9" s="9">
        <v>312945.53000000003</v>
      </c>
      <c r="N9" s="9">
        <v>312945.53000000003</v>
      </c>
      <c r="O9" s="9">
        <v>0</v>
      </c>
      <c r="P9" s="9">
        <v>0</v>
      </c>
      <c r="Q9" s="9">
        <v>0</v>
      </c>
      <c r="R9" s="9">
        <v>0</v>
      </c>
      <c r="S9" s="9">
        <v>312945.53000000003</v>
      </c>
      <c r="T9" s="9">
        <v>0</v>
      </c>
      <c r="U9" s="9">
        <v>0</v>
      </c>
      <c r="V9" s="9">
        <v>127817.86000000004</v>
      </c>
      <c r="W9" s="4" t="s">
        <v>238</v>
      </c>
      <c r="X9" s="6">
        <v>84789.10000000002</v>
      </c>
      <c r="Y9" s="8">
        <v>4.84</v>
      </c>
      <c r="Z9" s="6">
        <v>25695.320000000007</v>
      </c>
      <c r="AA9" s="8">
        <v>1.76</v>
      </c>
      <c r="AB9" s="6">
        <v>6611.07</v>
      </c>
      <c r="AC9" s="8">
        <v>0</v>
      </c>
      <c r="AD9" s="6">
        <v>8058.4400000000014</v>
      </c>
      <c r="AE9" s="8">
        <v>0.45999999999999996</v>
      </c>
      <c r="AF9" s="6">
        <v>50803.360000000008</v>
      </c>
      <c r="AG9" s="8">
        <v>2.9</v>
      </c>
      <c r="AH9" s="6">
        <v>0</v>
      </c>
      <c r="AI9" s="8">
        <v>0</v>
      </c>
      <c r="AJ9" s="6">
        <v>0</v>
      </c>
      <c r="AK9" s="8">
        <v>0</v>
      </c>
      <c r="AL9" s="6">
        <v>525.52</v>
      </c>
      <c r="AM9" s="8">
        <v>0.03</v>
      </c>
      <c r="AN9" s="6">
        <v>0</v>
      </c>
      <c r="AO9" s="8">
        <v>0</v>
      </c>
      <c r="AP9" s="6">
        <v>16467.32</v>
      </c>
      <c r="AQ9" s="8">
        <v>0.94</v>
      </c>
      <c r="AR9" s="6">
        <v>19620.64</v>
      </c>
      <c r="AS9" s="8">
        <v>1.1200000000000001</v>
      </c>
      <c r="AT9" s="6">
        <v>3153.28</v>
      </c>
      <c r="AU9" s="8">
        <v>0.18</v>
      </c>
      <c r="AV9" s="6">
        <v>56934.759999999987</v>
      </c>
      <c r="AW9" s="8">
        <v>3.25</v>
      </c>
      <c r="AX9" s="6">
        <v>2189.1000000000004</v>
      </c>
      <c r="AY9" s="8">
        <v>0</v>
      </c>
      <c r="AZ9" s="6">
        <v>875.92</v>
      </c>
      <c r="BA9" s="8">
        <v>0.05</v>
      </c>
      <c r="BB9" s="6">
        <v>39066</v>
      </c>
      <c r="BC9" s="8">
        <v>2.23</v>
      </c>
      <c r="BD9" s="6">
        <v>35096.140000000007</v>
      </c>
      <c r="BE9" s="8">
        <v>2</v>
      </c>
      <c r="BF9" s="30">
        <f t="shared" si="0"/>
        <v>349885.97</v>
      </c>
      <c r="BG9" s="30">
        <f t="shared" si="1"/>
        <v>19.759999999999998</v>
      </c>
      <c r="BH9" s="4">
        <v>0</v>
      </c>
      <c r="BI9" s="4">
        <v>0</v>
      </c>
      <c r="BJ9" s="4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4" t="s">
        <v>382</v>
      </c>
      <c r="BS9" s="4"/>
      <c r="BT9" s="9"/>
      <c r="BU9" s="4"/>
      <c r="BV9" s="9"/>
      <c r="BW9" s="9"/>
      <c r="BX9" s="9"/>
      <c r="BY9" s="9"/>
      <c r="BZ9" s="9"/>
      <c r="CA9" s="9"/>
      <c r="CB9" s="4" t="s">
        <v>382</v>
      </c>
      <c r="CC9" s="4"/>
      <c r="CD9" s="9"/>
      <c r="CE9" s="4"/>
      <c r="CF9" s="9"/>
      <c r="CG9" s="9"/>
      <c r="CH9" s="9"/>
      <c r="CI9" s="9"/>
      <c r="CJ9" s="9"/>
      <c r="CK9" s="9"/>
      <c r="CL9" s="4" t="s">
        <v>382</v>
      </c>
      <c r="CM9" s="4"/>
      <c r="CN9" s="9"/>
      <c r="CO9" s="4"/>
      <c r="CP9" s="9"/>
      <c r="CQ9" s="9"/>
      <c r="CR9" s="9"/>
      <c r="CS9" s="9"/>
      <c r="CT9" s="9"/>
      <c r="CU9" s="9"/>
      <c r="CV9" s="4" t="s">
        <v>382</v>
      </c>
      <c r="CW9" s="4"/>
      <c r="CX9" s="9"/>
      <c r="CY9" s="4"/>
      <c r="CZ9" s="9"/>
      <c r="DA9" s="9"/>
      <c r="DB9" s="9"/>
      <c r="DC9" s="9"/>
      <c r="DD9" s="9"/>
      <c r="DE9" s="9"/>
      <c r="DF9" s="4" t="s">
        <v>382</v>
      </c>
      <c r="DG9" s="4"/>
      <c r="DH9" s="9"/>
      <c r="DI9" s="4"/>
      <c r="DJ9" s="9"/>
      <c r="DK9" s="9"/>
      <c r="DL9" s="9"/>
      <c r="DM9" s="9"/>
      <c r="DN9" s="9"/>
      <c r="DO9" s="9"/>
      <c r="DP9" s="4" t="s">
        <v>382</v>
      </c>
      <c r="DQ9" s="4"/>
      <c r="DR9" s="9"/>
      <c r="DS9" s="4"/>
      <c r="DT9" s="9"/>
      <c r="DU9" s="9"/>
      <c r="DV9" s="9"/>
      <c r="DW9" s="9"/>
      <c r="DX9" s="9"/>
      <c r="DY9" s="9"/>
      <c r="DZ9" s="4"/>
      <c r="EA9" s="4"/>
      <c r="EB9" s="4"/>
      <c r="EC9" s="4"/>
      <c r="ED9" s="4">
        <v>108</v>
      </c>
      <c r="EE9" s="63">
        <v>3</v>
      </c>
      <c r="EF9" s="9"/>
    </row>
    <row r="10" spans="1:136" x14ac:dyDescent="0.25">
      <c r="A10" s="26">
        <v>7</v>
      </c>
      <c r="B10" s="27" t="s">
        <v>391</v>
      </c>
      <c r="C10" s="27" t="s">
        <v>597</v>
      </c>
      <c r="D10" s="1">
        <v>43466</v>
      </c>
      <c r="E10" s="1">
        <v>43830</v>
      </c>
      <c r="F10" s="9">
        <v>0</v>
      </c>
      <c r="G10" s="9">
        <v>0</v>
      </c>
      <c r="H10" s="9">
        <v>33123.71</v>
      </c>
      <c r="I10" s="9">
        <v>215970.3</v>
      </c>
      <c r="J10" s="9">
        <v>137993.87</v>
      </c>
      <c r="K10" s="9">
        <v>24595.08</v>
      </c>
      <c r="L10" s="9">
        <v>53381.349999999984</v>
      </c>
      <c r="M10" s="9">
        <v>199499.57</v>
      </c>
      <c r="N10" s="9">
        <v>199499.57</v>
      </c>
      <c r="O10" s="9">
        <v>0</v>
      </c>
      <c r="P10" s="9">
        <v>0</v>
      </c>
      <c r="Q10" s="9">
        <v>0</v>
      </c>
      <c r="R10" s="9">
        <v>0</v>
      </c>
      <c r="S10" s="9">
        <v>199499.57</v>
      </c>
      <c r="T10" s="9">
        <v>0</v>
      </c>
      <c r="U10" s="9">
        <v>0</v>
      </c>
      <c r="V10" s="9">
        <v>49594.469999999943</v>
      </c>
      <c r="W10" s="4" t="s">
        <v>238</v>
      </c>
      <c r="X10" s="6">
        <v>53381.349999999984</v>
      </c>
      <c r="Y10" s="8">
        <v>4.84</v>
      </c>
      <c r="Z10" s="6">
        <v>16176.2</v>
      </c>
      <c r="AA10" s="8">
        <v>1.76</v>
      </c>
      <c r="AB10" s="6">
        <v>4163.5199999999995</v>
      </c>
      <c r="AC10" s="8">
        <v>0</v>
      </c>
      <c r="AD10" s="6">
        <v>5073.4799999999996</v>
      </c>
      <c r="AE10" s="8">
        <v>0.45999999999999996</v>
      </c>
      <c r="AF10" s="6">
        <v>31984.679999999997</v>
      </c>
      <c r="AG10" s="8">
        <v>2.9</v>
      </c>
      <c r="AH10" s="6">
        <v>0</v>
      </c>
      <c r="AI10" s="8">
        <v>0</v>
      </c>
      <c r="AJ10" s="6">
        <v>0</v>
      </c>
      <c r="AK10" s="8">
        <v>0</v>
      </c>
      <c r="AL10" s="6">
        <v>330.84</v>
      </c>
      <c r="AM10" s="8">
        <v>0.03</v>
      </c>
      <c r="AN10" s="6">
        <v>0</v>
      </c>
      <c r="AO10" s="8">
        <v>0</v>
      </c>
      <c r="AP10" s="6">
        <v>10367.400000000001</v>
      </c>
      <c r="AQ10" s="8">
        <v>0.94</v>
      </c>
      <c r="AR10" s="6">
        <v>12352.679999999998</v>
      </c>
      <c r="AS10" s="8">
        <v>1.1200000000000001</v>
      </c>
      <c r="AT10" s="6">
        <v>1985.2800000000004</v>
      </c>
      <c r="AU10" s="8">
        <v>0.18</v>
      </c>
      <c r="AV10" s="6">
        <v>35844.840000000011</v>
      </c>
      <c r="AW10" s="8">
        <v>3.25</v>
      </c>
      <c r="AX10" s="6">
        <v>1378.65</v>
      </c>
      <c r="AY10" s="8">
        <v>0</v>
      </c>
      <c r="AZ10" s="6">
        <v>551.51999999999987</v>
      </c>
      <c r="BA10" s="8">
        <v>0.05</v>
      </c>
      <c r="BB10" s="6">
        <v>24595.08</v>
      </c>
      <c r="BC10" s="8">
        <v>2.23</v>
      </c>
      <c r="BD10" s="6">
        <v>17784.78</v>
      </c>
      <c r="BE10" s="8">
        <v>1.62</v>
      </c>
      <c r="BF10" s="30">
        <f t="shared" si="0"/>
        <v>215970.29999999996</v>
      </c>
      <c r="BG10" s="30">
        <f t="shared" si="1"/>
        <v>19.38</v>
      </c>
      <c r="BH10" s="4">
        <v>0</v>
      </c>
      <c r="BI10" s="4">
        <v>0</v>
      </c>
      <c r="BJ10" s="4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4" t="s">
        <v>382</v>
      </c>
      <c r="BS10" s="4"/>
      <c r="BT10" s="9"/>
      <c r="BU10" s="4"/>
      <c r="BV10" s="9"/>
      <c r="BW10" s="9"/>
      <c r="BX10" s="9"/>
      <c r="BY10" s="9"/>
      <c r="BZ10" s="9"/>
      <c r="CA10" s="9"/>
      <c r="CB10" s="4" t="s">
        <v>382</v>
      </c>
      <c r="CC10" s="4"/>
      <c r="CD10" s="9"/>
      <c r="CE10" s="4"/>
      <c r="CF10" s="9"/>
      <c r="CG10" s="9"/>
      <c r="CH10" s="9"/>
      <c r="CI10" s="9"/>
      <c r="CJ10" s="9"/>
      <c r="CK10" s="9"/>
      <c r="CL10" s="4" t="s">
        <v>382</v>
      </c>
      <c r="CM10" s="4"/>
      <c r="CN10" s="9"/>
      <c r="CO10" s="4"/>
      <c r="CP10" s="9"/>
      <c r="CQ10" s="9"/>
      <c r="CR10" s="9"/>
      <c r="CS10" s="9"/>
      <c r="CT10" s="9"/>
      <c r="CU10" s="9"/>
      <c r="CV10" s="4" t="s">
        <v>382</v>
      </c>
      <c r="CW10" s="4"/>
      <c r="CX10" s="9"/>
      <c r="CY10" s="4"/>
      <c r="CZ10" s="9"/>
      <c r="DA10" s="9"/>
      <c r="DB10" s="9"/>
      <c r="DC10" s="9"/>
      <c r="DD10" s="9"/>
      <c r="DE10" s="9"/>
      <c r="DF10" s="4" t="s">
        <v>382</v>
      </c>
      <c r="DG10" s="4"/>
      <c r="DH10" s="9"/>
      <c r="DI10" s="4"/>
      <c r="DJ10" s="9"/>
      <c r="DK10" s="9"/>
      <c r="DL10" s="9"/>
      <c r="DM10" s="9"/>
      <c r="DN10" s="9"/>
      <c r="DO10" s="9"/>
      <c r="DP10" s="4" t="s">
        <v>382</v>
      </c>
      <c r="DQ10" s="4"/>
      <c r="DR10" s="9"/>
      <c r="DS10" s="4"/>
      <c r="DT10" s="9"/>
      <c r="DU10" s="9"/>
      <c r="DV10" s="9"/>
      <c r="DW10" s="9"/>
      <c r="DX10" s="9"/>
      <c r="DY10" s="9"/>
      <c r="DZ10" s="4"/>
      <c r="EA10" s="4"/>
      <c r="EB10" s="4"/>
      <c r="EC10" s="4"/>
      <c r="ED10" s="4">
        <v>108</v>
      </c>
      <c r="EE10" s="63">
        <v>3</v>
      </c>
      <c r="EF10" s="9">
        <v>1</v>
      </c>
    </row>
    <row r="11" spans="1:136" x14ac:dyDescent="0.25">
      <c r="A11" s="26">
        <v>8</v>
      </c>
      <c r="B11" s="27" t="s">
        <v>392</v>
      </c>
      <c r="C11" s="27" t="s">
        <v>601</v>
      </c>
      <c r="D11" s="1">
        <v>43466</v>
      </c>
      <c r="E11" s="1">
        <v>43830</v>
      </c>
      <c r="F11" s="9">
        <v>0</v>
      </c>
      <c r="G11" s="9">
        <v>0</v>
      </c>
      <c r="H11" s="9">
        <v>120950.68</v>
      </c>
      <c r="I11" s="9">
        <v>481049.08999999991</v>
      </c>
      <c r="J11" s="9">
        <v>306636.81999999995</v>
      </c>
      <c r="K11" s="9">
        <v>72133.23</v>
      </c>
      <c r="L11" s="9">
        <v>102279.03999999998</v>
      </c>
      <c r="M11" s="9">
        <v>422204.01000000007</v>
      </c>
      <c r="N11" s="9">
        <v>417404.01000000007</v>
      </c>
      <c r="O11" s="9">
        <v>0</v>
      </c>
      <c r="P11" s="9">
        <v>0</v>
      </c>
      <c r="Q11" s="9">
        <v>4800</v>
      </c>
      <c r="R11" s="9">
        <v>0</v>
      </c>
      <c r="S11" s="9">
        <v>422204.01000000007</v>
      </c>
      <c r="T11" s="9">
        <v>0</v>
      </c>
      <c r="U11" s="9">
        <v>0</v>
      </c>
      <c r="V11" s="9">
        <v>179795.75999999989</v>
      </c>
      <c r="W11" s="4" t="s">
        <v>238</v>
      </c>
      <c r="X11" s="6">
        <v>101319.03999999999</v>
      </c>
      <c r="Y11" s="8">
        <v>4.26</v>
      </c>
      <c r="Z11" s="6">
        <v>40873.589999999989</v>
      </c>
      <c r="AA11" s="8">
        <v>1.76</v>
      </c>
      <c r="AB11" s="6">
        <v>9307.35</v>
      </c>
      <c r="AC11" s="8">
        <v>0</v>
      </c>
      <c r="AD11" s="6">
        <v>11341.29</v>
      </c>
      <c r="AE11" s="8">
        <v>0.45999999999999996</v>
      </c>
      <c r="AF11" s="6">
        <v>59910.720000000001</v>
      </c>
      <c r="AG11" s="8">
        <v>2.4300000000000002</v>
      </c>
      <c r="AH11" s="6">
        <v>0</v>
      </c>
      <c r="AI11" s="8">
        <v>0</v>
      </c>
      <c r="AJ11" s="6">
        <v>0</v>
      </c>
      <c r="AK11" s="8">
        <v>0</v>
      </c>
      <c r="AL11" s="6">
        <v>739.68000000000029</v>
      </c>
      <c r="AM11" s="8">
        <v>0.03</v>
      </c>
      <c r="AN11" s="6">
        <v>0</v>
      </c>
      <c r="AO11" s="8">
        <v>0</v>
      </c>
      <c r="AP11" s="6">
        <v>23175.390000000007</v>
      </c>
      <c r="AQ11" s="8">
        <v>0.94</v>
      </c>
      <c r="AR11" s="6">
        <v>27613.140000000003</v>
      </c>
      <c r="AS11" s="8">
        <v>1.1200000000000001</v>
      </c>
      <c r="AT11" s="6">
        <v>4437.8400000000011</v>
      </c>
      <c r="AU11" s="8">
        <v>0.18</v>
      </c>
      <c r="AV11" s="6">
        <v>80127.569999999992</v>
      </c>
      <c r="AW11" s="8">
        <v>3.25</v>
      </c>
      <c r="AX11" s="6">
        <v>3081.9</v>
      </c>
      <c r="AY11" s="8">
        <v>0</v>
      </c>
      <c r="AZ11" s="6">
        <v>1232.8499999999999</v>
      </c>
      <c r="BA11" s="8">
        <v>0.05</v>
      </c>
      <c r="BB11" s="6">
        <v>72133.23</v>
      </c>
      <c r="BC11" s="8">
        <v>2.77</v>
      </c>
      <c r="BD11" s="6">
        <v>44795.5</v>
      </c>
      <c r="BE11" s="8">
        <v>1.82</v>
      </c>
      <c r="BF11" s="30">
        <f t="shared" si="0"/>
        <v>480089.09</v>
      </c>
      <c r="BG11" s="30">
        <f t="shared" si="1"/>
        <v>19.07</v>
      </c>
      <c r="BH11" s="4">
        <v>0</v>
      </c>
      <c r="BI11" s="4">
        <v>0</v>
      </c>
      <c r="BJ11" s="4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4" t="s">
        <v>382</v>
      </c>
      <c r="BS11" s="4"/>
      <c r="BT11" s="9"/>
      <c r="BU11" s="4"/>
      <c r="BV11" s="9"/>
      <c r="BW11" s="9"/>
      <c r="BX11" s="9"/>
      <c r="BY11" s="9"/>
      <c r="BZ11" s="9"/>
      <c r="CA11" s="9"/>
      <c r="CB11" s="4" t="s">
        <v>382</v>
      </c>
      <c r="CC11" s="4"/>
      <c r="CD11" s="9"/>
      <c r="CE11" s="4"/>
      <c r="CF11" s="9"/>
      <c r="CG11" s="9"/>
      <c r="CH11" s="9"/>
      <c r="CI11" s="9"/>
      <c r="CJ11" s="9"/>
      <c r="CK11" s="9"/>
      <c r="CL11" s="4" t="s">
        <v>382</v>
      </c>
      <c r="CM11" s="4"/>
      <c r="CN11" s="9"/>
      <c r="CO11" s="4"/>
      <c r="CP11" s="9"/>
      <c r="CQ11" s="9"/>
      <c r="CR11" s="9"/>
      <c r="CS11" s="9"/>
      <c r="CT11" s="9"/>
      <c r="CU11" s="9"/>
      <c r="CV11" s="4" t="s">
        <v>382</v>
      </c>
      <c r="CW11" s="4"/>
      <c r="CX11" s="9"/>
      <c r="CY11" s="4"/>
      <c r="CZ11" s="9"/>
      <c r="DA11" s="9"/>
      <c r="DB11" s="9"/>
      <c r="DC11" s="9"/>
      <c r="DD11" s="9"/>
      <c r="DE11" s="9"/>
      <c r="DF11" s="4" t="s">
        <v>382</v>
      </c>
      <c r="DG11" s="4"/>
      <c r="DH11" s="9"/>
      <c r="DI11" s="4"/>
      <c r="DJ11" s="9"/>
      <c r="DK11" s="9"/>
      <c r="DL11" s="9"/>
      <c r="DM11" s="9"/>
      <c r="DN11" s="9"/>
      <c r="DO11" s="9"/>
      <c r="DP11" s="4" t="s">
        <v>382</v>
      </c>
      <c r="DQ11" s="4"/>
      <c r="DR11" s="9"/>
      <c r="DS11" s="4"/>
      <c r="DT11" s="9"/>
      <c r="DU11" s="9"/>
      <c r="DV11" s="9"/>
      <c r="DW11" s="9"/>
      <c r="DX11" s="9"/>
      <c r="DY11" s="9"/>
      <c r="DZ11" s="4"/>
      <c r="EA11" s="4"/>
      <c r="EB11" s="4"/>
      <c r="EC11" s="4"/>
      <c r="ED11" s="4">
        <v>132</v>
      </c>
      <c r="EE11" s="4">
        <v>7</v>
      </c>
      <c r="EF11" s="9">
        <v>13506.18</v>
      </c>
    </row>
    <row r="12" spans="1:136" x14ac:dyDescent="0.25">
      <c r="A12" s="26">
        <v>9</v>
      </c>
      <c r="B12" s="27" t="s">
        <v>393</v>
      </c>
      <c r="C12" s="27" t="s">
        <v>602</v>
      </c>
      <c r="D12" s="1">
        <v>43466</v>
      </c>
      <c r="E12" s="1">
        <v>43830</v>
      </c>
      <c r="F12" s="9">
        <v>0</v>
      </c>
      <c r="G12" s="9">
        <v>0</v>
      </c>
      <c r="H12" s="9">
        <v>135895.97</v>
      </c>
      <c r="I12" s="9">
        <v>334925.45000000007</v>
      </c>
      <c r="J12" s="9">
        <v>205803.03000000003</v>
      </c>
      <c r="K12" s="9">
        <v>40959.100000000006</v>
      </c>
      <c r="L12" s="9">
        <v>88163.320000000022</v>
      </c>
      <c r="M12" s="9">
        <v>313039.60999999993</v>
      </c>
      <c r="N12" s="9">
        <v>313039.60999999993</v>
      </c>
      <c r="O12" s="9">
        <v>0</v>
      </c>
      <c r="P12" s="9">
        <v>0</v>
      </c>
      <c r="Q12" s="9">
        <v>0</v>
      </c>
      <c r="R12" s="9">
        <v>0</v>
      </c>
      <c r="S12" s="9">
        <v>313039.60999999993</v>
      </c>
      <c r="T12" s="9">
        <v>0</v>
      </c>
      <c r="U12" s="9">
        <v>0</v>
      </c>
      <c r="V12" s="9">
        <v>157781.81000000006</v>
      </c>
      <c r="W12" s="4" t="s">
        <v>238</v>
      </c>
      <c r="X12" s="6">
        <v>88163.320000000036</v>
      </c>
      <c r="Y12" s="8">
        <v>4.8</v>
      </c>
      <c r="Z12" s="6">
        <v>326.75999999999408</v>
      </c>
      <c r="AA12" s="8">
        <v>1.76</v>
      </c>
      <c r="AB12" s="6">
        <v>6933.6299999999992</v>
      </c>
      <c r="AC12" s="8">
        <v>0</v>
      </c>
      <c r="AD12" s="6">
        <v>8449.1200000000008</v>
      </c>
      <c r="AE12" s="8">
        <v>0.45999999999999996</v>
      </c>
      <c r="AF12" s="6">
        <v>44632.56</v>
      </c>
      <c r="AG12" s="8">
        <v>2.4300000000000002</v>
      </c>
      <c r="AH12" s="6">
        <v>0</v>
      </c>
      <c r="AI12" s="8">
        <v>0</v>
      </c>
      <c r="AJ12" s="6">
        <v>0</v>
      </c>
      <c r="AK12" s="8">
        <v>0</v>
      </c>
      <c r="AL12" s="6">
        <v>551.04000000000008</v>
      </c>
      <c r="AM12" s="8">
        <v>0.03</v>
      </c>
      <c r="AN12" s="6">
        <v>0</v>
      </c>
      <c r="AO12" s="8">
        <v>0</v>
      </c>
      <c r="AP12" s="6">
        <v>17265.330000000005</v>
      </c>
      <c r="AQ12" s="8">
        <v>0.94</v>
      </c>
      <c r="AR12" s="6">
        <v>20571.359999999997</v>
      </c>
      <c r="AS12" s="8">
        <v>1.1200000000000001</v>
      </c>
      <c r="AT12" s="6">
        <v>3306.13</v>
      </c>
      <c r="AU12" s="8">
        <v>0.18</v>
      </c>
      <c r="AV12" s="6">
        <v>59693.830000000016</v>
      </c>
      <c r="AW12" s="8">
        <v>3.25</v>
      </c>
      <c r="AX12" s="6">
        <v>2295.9</v>
      </c>
      <c r="AY12" s="8">
        <v>0</v>
      </c>
      <c r="AZ12" s="6">
        <v>918.4799999999999</v>
      </c>
      <c r="BA12" s="8">
        <v>0.05</v>
      </c>
      <c r="BB12" s="6">
        <v>40959.100000000006</v>
      </c>
      <c r="BC12" s="8">
        <v>2.23</v>
      </c>
      <c r="BD12" s="6">
        <v>40858.89</v>
      </c>
      <c r="BE12" s="8">
        <v>2.2199999999999998</v>
      </c>
      <c r="BF12" s="30">
        <f t="shared" si="0"/>
        <v>334925.45000000007</v>
      </c>
      <c r="BG12" s="30">
        <f t="shared" si="1"/>
        <v>19.47</v>
      </c>
      <c r="BH12" s="4">
        <v>0</v>
      </c>
      <c r="BI12" s="4">
        <v>0</v>
      </c>
      <c r="BJ12" s="4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4" t="s">
        <v>382</v>
      </c>
      <c r="BS12" s="4"/>
      <c r="BT12" s="9"/>
      <c r="BU12" s="4"/>
      <c r="BV12" s="9"/>
      <c r="BW12" s="9"/>
      <c r="BX12" s="9"/>
      <c r="BY12" s="9"/>
      <c r="BZ12" s="9"/>
      <c r="CA12" s="9"/>
      <c r="CB12" s="4" t="s">
        <v>382</v>
      </c>
      <c r="CC12" s="4"/>
      <c r="CD12" s="9"/>
      <c r="CE12" s="4"/>
      <c r="CF12" s="9"/>
      <c r="CG12" s="9"/>
      <c r="CH12" s="9"/>
      <c r="CI12" s="9"/>
      <c r="CJ12" s="9"/>
      <c r="CK12" s="9"/>
      <c r="CL12" s="4" t="s">
        <v>382</v>
      </c>
      <c r="CM12" s="4"/>
      <c r="CN12" s="9"/>
      <c r="CO12" s="4"/>
      <c r="CP12" s="9"/>
      <c r="CQ12" s="9"/>
      <c r="CR12" s="9"/>
      <c r="CS12" s="9"/>
      <c r="CT12" s="9"/>
      <c r="CU12" s="9"/>
      <c r="CV12" s="4" t="s">
        <v>382</v>
      </c>
      <c r="CW12" s="4"/>
      <c r="CX12" s="9"/>
      <c r="CY12" s="4"/>
      <c r="CZ12" s="9"/>
      <c r="DA12" s="9"/>
      <c r="DB12" s="9"/>
      <c r="DC12" s="9"/>
      <c r="DD12" s="9"/>
      <c r="DE12" s="9"/>
      <c r="DF12" s="4" t="s">
        <v>382</v>
      </c>
      <c r="DG12" s="4"/>
      <c r="DH12" s="9"/>
      <c r="DI12" s="4"/>
      <c r="DJ12" s="9"/>
      <c r="DK12" s="9"/>
      <c r="DL12" s="9"/>
      <c r="DM12" s="9"/>
      <c r="DN12" s="9"/>
      <c r="DO12" s="9"/>
      <c r="DP12" s="4" t="s">
        <v>382</v>
      </c>
      <c r="DQ12" s="4"/>
      <c r="DR12" s="9"/>
      <c r="DS12" s="4"/>
      <c r="DT12" s="9"/>
      <c r="DU12" s="9"/>
      <c r="DV12" s="9"/>
      <c r="DW12" s="9"/>
      <c r="DX12" s="9"/>
      <c r="DY12" s="9"/>
      <c r="DZ12" s="4"/>
      <c r="EA12" s="4"/>
      <c r="EB12" s="4"/>
      <c r="EC12" s="4"/>
      <c r="ED12" s="4">
        <v>120</v>
      </c>
      <c r="EE12" s="4">
        <v>10</v>
      </c>
      <c r="EF12" s="9">
        <v>11694.96</v>
      </c>
    </row>
    <row r="13" spans="1:136" x14ac:dyDescent="0.25">
      <c r="A13" s="26">
        <v>10</v>
      </c>
      <c r="B13" s="27" t="s">
        <v>394</v>
      </c>
      <c r="C13" s="27" t="s">
        <v>603</v>
      </c>
      <c r="D13" s="1">
        <v>43466</v>
      </c>
      <c r="E13" s="1">
        <v>43830</v>
      </c>
      <c r="F13" s="9">
        <v>0</v>
      </c>
      <c r="G13" s="9">
        <v>0</v>
      </c>
      <c r="H13" s="9">
        <v>586.76</v>
      </c>
      <c r="I13" s="9">
        <v>184327.57</v>
      </c>
      <c r="J13" s="9">
        <v>80484.899999999994</v>
      </c>
      <c r="K13" s="9">
        <v>57924.66</v>
      </c>
      <c r="L13" s="9">
        <v>45918.009999999995</v>
      </c>
      <c r="M13" s="9">
        <v>185600.71000000002</v>
      </c>
      <c r="N13" s="9">
        <v>135584.71000000002</v>
      </c>
      <c r="O13" s="9">
        <v>0</v>
      </c>
      <c r="P13" s="9">
        <v>0</v>
      </c>
      <c r="Q13" s="9">
        <v>50016</v>
      </c>
      <c r="R13" s="9">
        <v>0</v>
      </c>
      <c r="S13" s="9">
        <v>185600.71000000002</v>
      </c>
      <c r="T13" s="9">
        <v>0</v>
      </c>
      <c r="U13" s="9">
        <v>0</v>
      </c>
      <c r="V13" s="9">
        <v>-686.37999999999738</v>
      </c>
      <c r="W13" s="4" t="s">
        <v>238</v>
      </c>
      <c r="X13" s="6">
        <v>35914.810000000005</v>
      </c>
      <c r="Y13" s="8">
        <v>4.8</v>
      </c>
      <c r="Z13" s="6">
        <v>4046.9999999999986</v>
      </c>
      <c r="AA13" s="8">
        <v>1.76</v>
      </c>
      <c r="AB13" s="6">
        <v>3084.4900000000002</v>
      </c>
      <c r="AC13" s="8">
        <v>0</v>
      </c>
      <c r="AD13" s="6">
        <v>3694.9299999999994</v>
      </c>
      <c r="AE13" s="8">
        <v>0.45999999999999996</v>
      </c>
      <c r="AF13" s="6">
        <v>19518.3</v>
      </c>
      <c r="AG13" s="8">
        <v>2.4300000000000002</v>
      </c>
      <c r="AH13" s="6">
        <v>0</v>
      </c>
      <c r="AI13" s="8">
        <v>0</v>
      </c>
      <c r="AJ13" s="6">
        <v>0</v>
      </c>
      <c r="AK13" s="8">
        <v>0</v>
      </c>
      <c r="AL13" s="6">
        <v>241.01999999999998</v>
      </c>
      <c r="AM13" s="8">
        <v>0.03</v>
      </c>
      <c r="AN13" s="6">
        <v>0</v>
      </c>
      <c r="AO13" s="8">
        <v>0</v>
      </c>
      <c r="AP13" s="6">
        <v>7550.26</v>
      </c>
      <c r="AQ13" s="8">
        <v>0.94</v>
      </c>
      <c r="AR13" s="6">
        <v>8996.0600000000013</v>
      </c>
      <c r="AS13" s="8">
        <v>1.1200000000000001</v>
      </c>
      <c r="AT13" s="6">
        <v>1445.8</v>
      </c>
      <c r="AU13" s="8">
        <v>0.18</v>
      </c>
      <c r="AV13" s="6">
        <v>26104.699999999997</v>
      </c>
      <c r="AW13" s="8">
        <v>3.25</v>
      </c>
      <c r="AX13" s="6">
        <v>1021.3500000000001</v>
      </c>
      <c r="AY13" s="8">
        <v>0</v>
      </c>
      <c r="AZ13" s="6">
        <v>401.66999999999996</v>
      </c>
      <c r="BA13" s="8">
        <v>0.05</v>
      </c>
      <c r="BB13" s="6">
        <v>57924.66</v>
      </c>
      <c r="BC13" s="8">
        <v>2.23</v>
      </c>
      <c r="BD13" s="6">
        <v>4379.3200000000006</v>
      </c>
      <c r="BE13" s="8">
        <v>0.55000000000000004</v>
      </c>
      <c r="BF13" s="30">
        <f t="shared" si="0"/>
        <v>174324.37</v>
      </c>
      <c r="BG13" s="30">
        <f t="shared" si="1"/>
        <v>17.8</v>
      </c>
      <c r="BH13" s="4">
        <v>0</v>
      </c>
      <c r="BI13" s="4">
        <v>0</v>
      </c>
      <c r="BJ13" s="4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4" t="s">
        <v>382</v>
      </c>
      <c r="BS13" s="4"/>
      <c r="BT13" s="9"/>
      <c r="BU13" s="4"/>
      <c r="BV13" s="9"/>
      <c r="BW13" s="9"/>
      <c r="BX13" s="9"/>
      <c r="BY13" s="9"/>
      <c r="BZ13" s="9"/>
      <c r="CA13" s="9"/>
      <c r="CB13" s="4" t="s">
        <v>382</v>
      </c>
      <c r="CC13" s="4"/>
      <c r="CD13" s="9"/>
      <c r="CE13" s="4"/>
      <c r="CF13" s="9"/>
      <c r="CG13" s="9"/>
      <c r="CH13" s="9"/>
      <c r="CI13" s="9"/>
      <c r="CJ13" s="9"/>
      <c r="CK13" s="9"/>
      <c r="CL13" s="4" t="s">
        <v>382</v>
      </c>
      <c r="CM13" s="4"/>
      <c r="CN13" s="9"/>
      <c r="CO13" s="4"/>
      <c r="CP13" s="9"/>
      <c r="CQ13" s="9"/>
      <c r="CR13" s="9"/>
      <c r="CS13" s="9"/>
      <c r="CT13" s="9"/>
      <c r="CU13" s="9"/>
      <c r="CV13" s="4" t="s">
        <v>382</v>
      </c>
      <c r="CW13" s="4"/>
      <c r="CX13" s="9"/>
      <c r="CY13" s="4"/>
      <c r="CZ13" s="9"/>
      <c r="DA13" s="9"/>
      <c r="DB13" s="9"/>
      <c r="DC13" s="9"/>
      <c r="DD13" s="9"/>
      <c r="DE13" s="9"/>
      <c r="DF13" s="4" t="s">
        <v>382</v>
      </c>
      <c r="DG13" s="4"/>
      <c r="DH13" s="9"/>
      <c r="DI13" s="4"/>
      <c r="DJ13" s="9"/>
      <c r="DK13" s="9"/>
      <c r="DL13" s="9"/>
      <c r="DM13" s="9"/>
      <c r="DN13" s="9"/>
      <c r="DO13" s="9"/>
      <c r="DP13" s="4" t="s">
        <v>382</v>
      </c>
      <c r="DQ13" s="4"/>
      <c r="DR13" s="9"/>
      <c r="DS13" s="4"/>
      <c r="DT13" s="9"/>
      <c r="DU13" s="9"/>
      <c r="DV13" s="9"/>
      <c r="DW13" s="9"/>
      <c r="DX13" s="9"/>
      <c r="DY13" s="9"/>
      <c r="DZ13" s="4"/>
      <c r="EA13" s="4"/>
      <c r="EB13" s="4"/>
      <c r="EC13" s="4"/>
      <c r="ED13" s="4">
        <v>12</v>
      </c>
      <c r="EE13" s="4">
        <v>3</v>
      </c>
      <c r="EF13" s="9"/>
    </row>
    <row r="14" spans="1:136" x14ac:dyDescent="0.25">
      <c r="A14" s="26">
        <v>11</v>
      </c>
      <c r="B14" s="27" t="s">
        <v>395</v>
      </c>
      <c r="C14" s="27" t="s">
        <v>604</v>
      </c>
      <c r="D14" s="1">
        <v>43466</v>
      </c>
      <c r="E14" s="1">
        <v>43830</v>
      </c>
      <c r="F14" s="9">
        <v>0</v>
      </c>
      <c r="G14" s="9">
        <v>0</v>
      </c>
      <c r="H14" s="9">
        <v>160440.81</v>
      </c>
      <c r="I14" s="9">
        <v>1111567.3600000001</v>
      </c>
      <c r="J14" s="9">
        <v>659089</v>
      </c>
      <c r="K14" s="9">
        <v>177644.38999999998</v>
      </c>
      <c r="L14" s="9">
        <v>274833.97000000009</v>
      </c>
      <c r="M14" s="9">
        <v>1054796.74</v>
      </c>
      <c r="N14" s="9">
        <v>1000266.74</v>
      </c>
      <c r="O14" s="9">
        <v>0</v>
      </c>
      <c r="P14" s="9">
        <v>0</v>
      </c>
      <c r="Q14" s="9">
        <v>54530</v>
      </c>
      <c r="R14" s="9">
        <v>0</v>
      </c>
      <c r="S14" s="9">
        <v>1054796.74</v>
      </c>
      <c r="T14" s="9">
        <v>0</v>
      </c>
      <c r="U14" s="9">
        <v>0</v>
      </c>
      <c r="V14" s="9">
        <v>217211.43000000005</v>
      </c>
      <c r="W14" s="4" t="s">
        <v>238</v>
      </c>
      <c r="X14" s="6">
        <v>260525.97000000009</v>
      </c>
      <c r="Y14" s="8">
        <v>4.84</v>
      </c>
      <c r="Z14" s="6">
        <v>67659.969999999972</v>
      </c>
      <c r="AA14" s="8">
        <v>1.76</v>
      </c>
      <c r="AB14" s="6">
        <v>20399.04</v>
      </c>
      <c r="AC14" s="8">
        <v>0</v>
      </c>
      <c r="AD14" s="6">
        <v>24838.499999999996</v>
      </c>
      <c r="AE14" s="8">
        <v>0.45999999999999996</v>
      </c>
      <c r="AF14" s="6">
        <v>156590.14000000004</v>
      </c>
      <c r="AG14" s="8">
        <v>2.9</v>
      </c>
      <c r="AH14" s="6">
        <v>0</v>
      </c>
      <c r="AI14" s="8">
        <v>0</v>
      </c>
      <c r="AJ14" s="6">
        <v>0</v>
      </c>
      <c r="AK14" s="8">
        <v>0</v>
      </c>
      <c r="AL14" s="6">
        <v>1619.87</v>
      </c>
      <c r="AM14" s="8">
        <v>0.03</v>
      </c>
      <c r="AN14" s="6">
        <v>0</v>
      </c>
      <c r="AO14" s="8">
        <v>0</v>
      </c>
      <c r="AP14" s="6">
        <v>50756.740000000005</v>
      </c>
      <c r="AQ14" s="8">
        <v>0.94</v>
      </c>
      <c r="AR14" s="6">
        <v>60476.200000000004</v>
      </c>
      <c r="AS14" s="8">
        <v>1.1200000000000001</v>
      </c>
      <c r="AT14" s="6">
        <v>9719.3799999999974</v>
      </c>
      <c r="AU14" s="8">
        <v>0.18</v>
      </c>
      <c r="AV14" s="6">
        <v>175488.84999999995</v>
      </c>
      <c r="AW14" s="8">
        <v>3.25</v>
      </c>
      <c r="AX14" s="6">
        <v>6754.65</v>
      </c>
      <c r="AY14" s="8">
        <v>0</v>
      </c>
      <c r="AZ14" s="6">
        <v>2699.9300000000003</v>
      </c>
      <c r="BA14" s="8">
        <v>0.05</v>
      </c>
      <c r="BB14" s="6">
        <v>177644.38999999998</v>
      </c>
      <c r="BC14" s="8">
        <v>2.23</v>
      </c>
      <c r="BD14" s="6">
        <v>82085.73</v>
      </c>
      <c r="BE14" s="8">
        <v>1.52</v>
      </c>
      <c r="BF14" s="30">
        <f t="shared" si="0"/>
        <v>1097259.3600000001</v>
      </c>
      <c r="BG14" s="30">
        <f t="shared" si="1"/>
        <v>19.279999999999998</v>
      </c>
      <c r="BH14" s="4">
        <v>0</v>
      </c>
      <c r="BI14" s="4">
        <v>0</v>
      </c>
      <c r="BJ14" s="4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4" t="s">
        <v>382</v>
      </c>
      <c r="BS14" s="4"/>
      <c r="BT14" s="9"/>
      <c r="BU14" s="4"/>
      <c r="BV14" s="9"/>
      <c r="BW14" s="9"/>
      <c r="BX14" s="9"/>
      <c r="BY14" s="9"/>
      <c r="BZ14" s="9"/>
      <c r="CA14" s="9"/>
      <c r="CB14" s="4" t="s">
        <v>382</v>
      </c>
      <c r="CC14" s="4"/>
      <c r="CD14" s="9"/>
      <c r="CE14" s="4"/>
      <c r="CF14" s="9"/>
      <c r="CG14" s="9"/>
      <c r="CH14" s="9"/>
      <c r="CI14" s="9"/>
      <c r="CJ14" s="9"/>
      <c r="CK14" s="9"/>
      <c r="CL14" s="4" t="s">
        <v>382</v>
      </c>
      <c r="CM14" s="4"/>
      <c r="CN14" s="9"/>
      <c r="CO14" s="4"/>
      <c r="CP14" s="9"/>
      <c r="CQ14" s="9"/>
      <c r="CR14" s="9"/>
      <c r="CS14" s="9"/>
      <c r="CT14" s="9"/>
      <c r="CU14" s="9"/>
      <c r="CV14" s="4" t="s">
        <v>382</v>
      </c>
      <c r="CW14" s="4"/>
      <c r="CX14" s="9"/>
      <c r="CY14" s="4"/>
      <c r="CZ14" s="9"/>
      <c r="DA14" s="9"/>
      <c r="DB14" s="9"/>
      <c r="DC14" s="9"/>
      <c r="DD14" s="9"/>
      <c r="DE14" s="9"/>
      <c r="DF14" s="4" t="s">
        <v>382</v>
      </c>
      <c r="DG14" s="4"/>
      <c r="DH14" s="9"/>
      <c r="DI14" s="4"/>
      <c r="DJ14" s="9"/>
      <c r="DK14" s="9"/>
      <c r="DL14" s="9"/>
      <c r="DM14" s="9"/>
      <c r="DN14" s="9"/>
      <c r="DO14" s="9"/>
      <c r="DP14" s="4" t="s">
        <v>382</v>
      </c>
      <c r="DQ14" s="4"/>
      <c r="DR14" s="9"/>
      <c r="DS14" s="4"/>
      <c r="DT14" s="9"/>
      <c r="DU14" s="9"/>
      <c r="DV14" s="9"/>
      <c r="DW14" s="9"/>
      <c r="DX14" s="9"/>
      <c r="DY14" s="9"/>
      <c r="DZ14" s="4"/>
      <c r="EA14" s="4"/>
      <c r="EB14" s="4"/>
      <c r="EC14" s="4"/>
      <c r="ED14" s="4">
        <v>84</v>
      </c>
      <c r="EE14" s="4">
        <v>3</v>
      </c>
      <c r="EF14" s="9">
        <v>4012.78</v>
      </c>
    </row>
    <row r="15" spans="1:136" x14ac:dyDescent="0.25">
      <c r="A15" s="26">
        <v>12</v>
      </c>
      <c r="B15" s="27" t="s">
        <v>691</v>
      </c>
      <c r="C15" s="27" t="s">
        <v>692</v>
      </c>
      <c r="D15" s="1">
        <v>43466</v>
      </c>
      <c r="E15" s="1">
        <v>43830</v>
      </c>
      <c r="F15" s="9">
        <v>0</v>
      </c>
      <c r="G15" s="9">
        <v>0</v>
      </c>
      <c r="H15" s="9">
        <v>24626.16</v>
      </c>
      <c r="I15" s="9">
        <v>476169.87399999995</v>
      </c>
      <c r="J15" s="9">
        <v>310533.21400000004</v>
      </c>
      <c r="K15" s="9">
        <v>54065.880000000012</v>
      </c>
      <c r="L15" s="9">
        <v>111570.7799999999</v>
      </c>
      <c r="M15" s="9">
        <v>452053.57</v>
      </c>
      <c r="N15" s="9">
        <v>452053.57</v>
      </c>
      <c r="O15" s="9">
        <v>0</v>
      </c>
      <c r="P15" s="9">
        <v>0</v>
      </c>
      <c r="Q15" s="9">
        <v>0</v>
      </c>
      <c r="R15" s="9">
        <v>0</v>
      </c>
      <c r="S15" s="9">
        <v>452053.57</v>
      </c>
      <c r="T15" s="9">
        <v>0</v>
      </c>
      <c r="U15" s="9">
        <v>0</v>
      </c>
      <c r="V15" s="9">
        <v>48742.45999999997</v>
      </c>
      <c r="W15" s="4" t="s">
        <v>238</v>
      </c>
      <c r="X15" s="6">
        <v>111570.7799999999</v>
      </c>
      <c r="Y15" s="8">
        <v>4.8</v>
      </c>
      <c r="Z15" s="6">
        <v>42670.799999999996</v>
      </c>
      <c r="AA15" s="8">
        <v>1.76</v>
      </c>
      <c r="AB15" s="6">
        <v>9152.43</v>
      </c>
      <c r="AC15" s="8">
        <v>0</v>
      </c>
      <c r="AD15" s="6">
        <v>11152.679999999998</v>
      </c>
      <c r="AE15" s="8">
        <v>0.45999999999999996</v>
      </c>
      <c r="AF15" s="6">
        <v>66430.679999999993</v>
      </c>
      <c r="AG15" s="8">
        <v>2.74</v>
      </c>
      <c r="AH15" s="6">
        <v>0</v>
      </c>
      <c r="AI15" s="8">
        <v>0</v>
      </c>
      <c r="AJ15" s="6">
        <v>0</v>
      </c>
      <c r="AK15" s="8">
        <v>0</v>
      </c>
      <c r="AL15" s="6">
        <v>727.32</v>
      </c>
      <c r="AM15" s="8">
        <v>0.03</v>
      </c>
      <c r="AN15" s="6">
        <v>0</v>
      </c>
      <c r="AO15" s="8">
        <v>0</v>
      </c>
      <c r="AP15" s="6">
        <v>22790.039999999997</v>
      </c>
      <c r="AQ15" s="8">
        <v>0.94</v>
      </c>
      <c r="AR15" s="6">
        <v>27154.19999999999</v>
      </c>
      <c r="AS15" s="8">
        <v>1.1200000000000001</v>
      </c>
      <c r="AT15" s="6">
        <v>4364.0400000000009</v>
      </c>
      <c r="AU15" s="8">
        <v>0.18</v>
      </c>
      <c r="AV15" s="6">
        <v>78795.48</v>
      </c>
      <c r="AW15" s="8">
        <v>3.25</v>
      </c>
      <c r="AX15" s="6">
        <v>3030.6</v>
      </c>
      <c r="AY15" s="8">
        <v>0</v>
      </c>
      <c r="AZ15" s="6">
        <v>1212.2400000000002</v>
      </c>
      <c r="BA15" s="8">
        <v>0.05</v>
      </c>
      <c r="BB15" s="6">
        <v>54065.880000000012</v>
      </c>
      <c r="BC15" s="8">
        <v>2.23</v>
      </c>
      <c r="BD15" s="6">
        <v>43052.704000000005</v>
      </c>
      <c r="BE15" s="8">
        <v>1.78</v>
      </c>
      <c r="BF15" s="30">
        <f t="shared" si="0"/>
        <v>476169.87399999984</v>
      </c>
      <c r="BG15" s="30">
        <f t="shared" si="1"/>
        <v>19.34</v>
      </c>
      <c r="BH15" s="4">
        <v>0</v>
      </c>
      <c r="BI15" s="4">
        <v>0</v>
      </c>
      <c r="BJ15" s="4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4" t="s">
        <v>382</v>
      </c>
      <c r="BS15" s="4"/>
      <c r="BT15" s="9"/>
      <c r="BU15" s="4"/>
      <c r="BV15" s="9"/>
      <c r="BW15" s="9"/>
      <c r="BX15" s="9"/>
      <c r="BY15" s="9"/>
      <c r="BZ15" s="9"/>
      <c r="CA15" s="9"/>
      <c r="CB15" s="4" t="s">
        <v>382</v>
      </c>
      <c r="CC15" s="4"/>
      <c r="CD15" s="9"/>
      <c r="CE15" s="4"/>
      <c r="CF15" s="9"/>
      <c r="CG15" s="9"/>
      <c r="CH15" s="9"/>
      <c r="CI15" s="9"/>
      <c r="CJ15" s="9"/>
      <c r="CK15" s="9"/>
      <c r="CL15" s="4" t="s">
        <v>382</v>
      </c>
      <c r="CM15" s="4"/>
      <c r="CN15" s="9"/>
      <c r="CO15" s="4"/>
      <c r="CP15" s="9"/>
      <c r="CQ15" s="9"/>
      <c r="CR15" s="9"/>
      <c r="CS15" s="9"/>
      <c r="CT15" s="9"/>
      <c r="CU15" s="9"/>
      <c r="CV15" s="4" t="s">
        <v>382</v>
      </c>
      <c r="CW15" s="4"/>
      <c r="CX15" s="9"/>
      <c r="CY15" s="4"/>
      <c r="CZ15" s="9"/>
      <c r="DA15" s="9"/>
      <c r="DB15" s="9"/>
      <c r="DC15" s="9"/>
      <c r="DD15" s="9"/>
      <c r="DE15" s="9"/>
      <c r="DF15" s="4" t="s">
        <v>382</v>
      </c>
      <c r="DG15" s="4"/>
      <c r="DH15" s="9"/>
      <c r="DI15" s="4"/>
      <c r="DJ15" s="9"/>
      <c r="DK15" s="9"/>
      <c r="DL15" s="9"/>
      <c r="DM15" s="9"/>
      <c r="DN15" s="9"/>
      <c r="DO15" s="9"/>
      <c r="DP15" s="4" t="s">
        <v>382</v>
      </c>
      <c r="DQ15" s="4"/>
      <c r="DR15" s="9"/>
      <c r="DS15" s="4"/>
      <c r="DT15" s="9"/>
      <c r="DU15" s="9"/>
      <c r="DV15" s="9"/>
      <c r="DW15" s="9"/>
      <c r="DX15" s="9"/>
      <c r="DY15" s="9"/>
      <c r="DZ15" s="4"/>
      <c r="EA15" s="4"/>
      <c r="EB15" s="4"/>
      <c r="EC15" s="4"/>
      <c r="ED15" s="4">
        <v>48</v>
      </c>
      <c r="EE15" s="4">
        <f>1+1</f>
        <v>2</v>
      </c>
      <c r="EF15" s="9">
        <v>1136.01</v>
      </c>
    </row>
    <row r="16" spans="1:136" x14ac:dyDescent="0.25">
      <c r="A16" s="26">
        <v>13</v>
      </c>
      <c r="B16" s="27" t="s">
        <v>696</v>
      </c>
      <c r="C16" s="27" t="s">
        <v>697</v>
      </c>
      <c r="D16" s="1">
        <v>43466</v>
      </c>
      <c r="E16" s="1">
        <v>43830</v>
      </c>
      <c r="F16" s="9">
        <v>0</v>
      </c>
      <c r="G16" s="9">
        <v>0</v>
      </c>
      <c r="H16" s="9">
        <v>31585.38</v>
      </c>
      <c r="I16" s="9">
        <v>145428.99</v>
      </c>
      <c r="J16" s="9">
        <v>86515.98</v>
      </c>
      <c r="K16" s="9">
        <v>18582.120000000003</v>
      </c>
      <c r="L16" s="9">
        <v>40330.889999999985</v>
      </c>
      <c r="M16" s="9">
        <v>133829.61000000002</v>
      </c>
      <c r="N16" s="9">
        <v>133829.61000000002</v>
      </c>
      <c r="O16" s="9">
        <v>0</v>
      </c>
      <c r="P16" s="9">
        <v>0</v>
      </c>
      <c r="Q16" s="9">
        <v>0</v>
      </c>
      <c r="R16" s="9">
        <v>0</v>
      </c>
      <c r="S16" s="9">
        <v>133829.61000000002</v>
      </c>
      <c r="T16" s="9">
        <v>0</v>
      </c>
      <c r="U16" s="9">
        <v>0</v>
      </c>
      <c r="V16" s="9">
        <v>43184.759999999937</v>
      </c>
      <c r="W16" s="4" t="s">
        <v>238</v>
      </c>
      <c r="X16" s="6">
        <v>40330.889999999985</v>
      </c>
      <c r="Y16" s="8">
        <v>4.84</v>
      </c>
      <c r="Z16" s="6">
        <v>-3.0000000000654836E-2</v>
      </c>
      <c r="AA16" s="8">
        <v>1.76</v>
      </c>
      <c r="AB16" s="6">
        <v>3145.65</v>
      </c>
      <c r="AC16" s="8">
        <v>0</v>
      </c>
      <c r="AD16" s="6">
        <v>3833.1600000000003</v>
      </c>
      <c r="AE16" s="8">
        <v>0.45999999999999996</v>
      </c>
      <c r="AF16" s="6">
        <v>24165.119999999999</v>
      </c>
      <c r="AG16" s="8">
        <v>2.9</v>
      </c>
      <c r="AH16" s="6">
        <v>0</v>
      </c>
      <c r="AI16" s="8">
        <v>0</v>
      </c>
      <c r="AJ16" s="6">
        <v>0</v>
      </c>
      <c r="AK16" s="8">
        <v>0</v>
      </c>
      <c r="AL16" s="6">
        <v>249.95999999999992</v>
      </c>
      <c r="AM16" s="8">
        <v>0.03</v>
      </c>
      <c r="AN16" s="6">
        <v>0</v>
      </c>
      <c r="AO16" s="8">
        <v>0</v>
      </c>
      <c r="AP16" s="6">
        <v>7832.7600000000011</v>
      </c>
      <c r="AQ16" s="8">
        <v>0.94</v>
      </c>
      <c r="AR16" s="6">
        <v>9332.76</v>
      </c>
      <c r="AS16" s="8">
        <v>1.1200000000000001</v>
      </c>
      <c r="AT16" s="6">
        <v>1499.8799999999999</v>
      </c>
      <c r="AU16" s="8">
        <v>0.18</v>
      </c>
      <c r="AV16" s="6">
        <v>27081.480000000003</v>
      </c>
      <c r="AW16" s="8">
        <v>3.25</v>
      </c>
      <c r="AX16" s="6">
        <v>1041.6000000000001</v>
      </c>
      <c r="AY16" s="8">
        <v>0</v>
      </c>
      <c r="AZ16" s="6">
        <v>416.64000000000004</v>
      </c>
      <c r="BA16" s="8">
        <v>0.05</v>
      </c>
      <c r="BB16" s="6">
        <v>18582.120000000003</v>
      </c>
      <c r="BC16" s="8">
        <v>2.23</v>
      </c>
      <c r="BD16" s="6">
        <v>7917</v>
      </c>
      <c r="BE16" s="8">
        <v>0.95</v>
      </c>
      <c r="BF16" s="30">
        <f t="shared" si="0"/>
        <v>145428.99000000002</v>
      </c>
      <c r="BG16" s="30">
        <f t="shared" si="1"/>
        <v>18.709999999999997</v>
      </c>
      <c r="BH16" s="4">
        <v>0</v>
      </c>
      <c r="BI16" s="4">
        <v>0</v>
      </c>
      <c r="BJ16" s="4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4" t="s">
        <v>382</v>
      </c>
      <c r="BS16" s="4"/>
      <c r="BT16" s="9"/>
      <c r="BU16" s="4"/>
      <c r="BV16" s="9"/>
      <c r="BW16" s="9"/>
      <c r="BX16" s="9"/>
      <c r="BY16" s="9"/>
      <c r="BZ16" s="9"/>
      <c r="CA16" s="9"/>
      <c r="CB16" s="4" t="s">
        <v>382</v>
      </c>
      <c r="CC16" s="4"/>
      <c r="CD16" s="9"/>
      <c r="CE16" s="4"/>
      <c r="CF16" s="9"/>
      <c r="CG16" s="9"/>
      <c r="CH16" s="9"/>
      <c r="CI16" s="9"/>
      <c r="CJ16" s="9"/>
      <c r="CK16" s="9"/>
      <c r="CL16" s="4" t="s">
        <v>382</v>
      </c>
      <c r="CM16" s="4"/>
      <c r="CN16" s="9"/>
      <c r="CO16" s="4"/>
      <c r="CP16" s="9"/>
      <c r="CQ16" s="9"/>
      <c r="CR16" s="9"/>
      <c r="CS16" s="9"/>
      <c r="CT16" s="9"/>
      <c r="CU16" s="9"/>
      <c r="CV16" s="4" t="s">
        <v>382</v>
      </c>
      <c r="CW16" s="4"/>
      <c r="CX16" s="9"/>
      <c r="CY16" s="4"/>
      <c r="CZ16" s="9"/>
      <c r="DA16" s="9"/>
      <c r="DB16" s="9"/>
      <c r="DC16" s="9"/>
      <c r="DD16" s="9"/>
      <c r="DE16" s="9"/>
      <c r="DF16" s="4" t="s">
        <v>382</v>
      </c>
      <c r="DG16" s="4"/>
      <c r="DH16" s="9"/>
      <c r="DI16" s="4"/>
      <c r="DJ16" s="9"/>
      <c r="DK16" s="9"/>
      <c r="DL16" s="9"/>
      <c r="DM16" s="9"/>
      <c r="DN16" s="9"/>
      <c r="DO16" s="9"/>
      <c r="DP16" s="4" t="s">
        <v>382</v>
      </c>
      <c r="DQ16" s="4"/>
      <c r="DR16" s="9"/>
      <c r="DS16" s="4"/>
      <c r="DT16" s="9"/>
      <c r="DU16" s="9"/>
      <c r="DV16" s="9"/>
      <c r="DW16" s="9"/>
      <c r="DX16" s="9"/>
      <c r="DY16" s="9"/>
      <c r="DZ16" s="4"/>
      <c r="EA16" s="4"/>
      <c r="EB16" s="4"/>
      <c r="EC16" s="4"/>
      <c r="ED16" s="4">
        <v>36</v>
      </c>
      <c r="EE16" s="4">
        <f>1+1+1+1</f>
        <v>4</v>
      </c>
      <c r="EF16" s="9"/>
    </row>
    <row r="17" spans="1:136" x14ac:dyDescent="0.25">
      <c r="A17" s="26">
        <v>14</v>
      </c>
      <c r="B17" s="27" t="s">
        <v>701</v>
      </c>
      <c r="C17" s="27" t="s">
        <v>702</v>
      </c>
      <c r="D17" s="1">
        <v>43466</v>
      </c>
      <c r="E17" s="1">
        <v>43830</v>
      </c>
      <c r="F17" s="9">
        <v>0</v>
      </c>
      <c r="G17" s="9">
        <v>0</v>
      </c>
      <c r="H17" s="9">
        <v>150473.41999999998</v>
      </c>
      <c r="I17" s="9">
        <v>914506.87500000012</v>
      </c>
      <c r="J17" s="9">
        <v>594529.24</v>
      </c>
      <c r="K17" s="9">
        <v>103225.32</v>
      </c>
      <c r="L17" s="9">
        <v>216752.31500000003</v>
      </c>
      <c r="M17" s="9">
        <v>885229.17000000016</v>
      </c>
      <c r="N17" s="9">
        <v>885229.17000000016</v>
      </c>
      <c r="O17" s="9">
        <v>0</v>
      </c>
      <c r="P17" s="9">
        <v>0</v>
      </c>
      <c r="Q17" s="9">
        <v>0</v>
      </c>
      <c r="R17" s="9">
        <v>0</v>
      </c>
      <c r="S17" s="9">
        <v>885229.17000000016</v>
      </c>
      <c r="T17" s="9">
        <v>0</v>
      </c>
      <c r="U17" s="9">
        <v>0</v>
      </c>
      <c r="V17" s="9">
        <v>179751.12500000003</v>
      </c>
      <c r="W17" s="4" t="s">
        <v>238</v>
      </c>
      <c r="X17" s="6">
        <v>216752.315</v>
      </c>
      <c r="Y17" s="8">
        <v>4.84</v>
      </c>
      <c r="Z17" s="6">
        <v>81469.440000000017</v>
      </c>
      <c r="AA17" s="8">
        <v>1.76</v>
      </c>
      <c r="AB17" s="6">
        <v>17473.11</v>
      </c>
      <c r="AC17" s="8">
        <v>0</v>
      </c>
      <c r="AD17" s="6">
        <v>21293.099999999995</v>
      </c>
      <c r="AE17" s="8">
        <v>0.45999999999999996</v>
      </c>
      <c r="AF17" s="6">
        <v>134239.26000000004</v>
      </c>
      <c r="AG17" s="8">
        <v>2.9</v>
      </c>
      <c r="AH17" s="6">
        <v>0</v>
      </c>
      <c r="AI17" s="8">
        <v>0</v>
      </c>
      <c r="AJ17" s="6">
        <v>0</v>
      </c>
      <c r="AK17" s="8">
        <v>0</v>
      </c>
      <c r="AL17" s="6">
        <v>1388.6400000000003</v>
      </c>
      <c r="AM17" s="8">
        <v>0.03</v>
      </c>
      <c r="AN17" s="6">
        <v>0</v>
      </c>
      <c r="AO17" s="8">
        <v>0</v>
      </c>
      <c r="AP17" s="6">
        <v>43512.060000000005</v>
      </c>
      <c r="AQ17" s="8">
        <v>0.94</v>
      </c>
      <c r="AR17" s="6">
        <v>51844.2</v>
      </c>
      <c r="AS17" s="8">
        <v>1.1200000000000001</v>
      </c>
      <c r="AT17" s="6">
        <v>8332.0200000000023</v>
      </c>
      <c r="AU17" s="8">
        <v>0.18</v>
      </c>
      <c r="AV17" s="6">
        <v>150440.46000000005</v>
      </c>
      <c r="AW17" s="8">
        <v>3.25</v>
      </c>
      <c r="AX17" s="6">
        <v>5785.8000000000011</v>
      </c>
      <c r="AY17" s="8">
        <v>0</v>
      </c>
      <c r="AZ17" s="6">
        <v>2314.5000000000005</v>
      </c>
      <c r="BA17" s="8">
        <v>0.05</v>
      </c>
      <c r="BB17" s="6">
        <v>103225.32</v>
      </c>
      <c r="BC17" s="8">
        <v>2.23</v>
      </c>
      <c r="BD17" s="6">
        <v>76436.649999999994</v>
      </c>
      <c r="BE17" s="8">
        <v>1.6500000000000001</v>
      </c>
      <c r="BF17" s="30">
        <f t="shared" si="0"/>
        <v>914506.87500000012</v>
      </c>
      <c r="BG17" s="30">
        <f t="shared" si="1"/>
        <v>19.409999999999997</v>
      </c>
      <c r="BH17" s="4">
        <v>0</v>
      </c>
      <c r="BI17" s="4">
        <v>0</v>
      </c>
      <c r="BJ17" s="4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4" t="s">
        <v>382</v>
      </c>
      <c r="BS17" s="4"/>
      <c r="BT17" s="9"/>
      <c r="BU17" s="4"/>
      <c r="BV17" s="9"/>
      <c r="BW17" s="9"/>
      <c r="BX17" s="9"/>
      <c r="BY17" s="9"/>
      <c r="BZ17" s="9"/>
      <c r="CA17" s="9"/>
      <c r="CB17" s="4" t="s">
        <v>382</v>
      </c>
      <c r="CC17" s="4"/>
      <c r="CD17" s="9"/>
      <c r="CE17" s="4"/>
      <c r="CF17" s="9"/>
      <c r="CG17" s="9"/>
      <c r="CH17" s="9"/>
      <c r="CI17" s="9"/>
      <c r="CJ17" s="9"/>
      <c r="CK17" s="9"/>
      <c r="CL17" s="4" t="s">
        <v>382</v>
      </c>
      <c r="CM17" s="4"/>
      <c r="CN17" s="9"/>
      <c r="CO17" s="4"/>
      <c r="CP17" s="9"/>
      <c r="CQ17" s="9"/>
      <c r="CR17" s="9"/>
      <c r="CS17" s="9"/>
      <c r="CT17" s="9"/>
      <c r="CU17" s="9"/>
      <c r="CV17" s="4" t="s">
        <v>382</v>
      </c>
      <c r="CW17" s="4"/>
      <c r="CX17" s="9"/>
      <c r="CY17" s="4"/>
      <c r="CZ17" s="9"/>
      <c r="DA17" s="9"/>
      <c r="DB17" s="9"/>
      <c r="DC17" s="9"/>
      <c r="DD17" s="9"/>
      <c r="DE17" s="9"/>
      <c r="DF17" s="4" t="s">
        <v>382</v>
      </c>
      <c r="DG17" s="4"/>
      <c r="DH17" s="9"/>
      <c r="DI17" s="4"/>
      <c r="DJ17" s="9"/>
      <c r="DK17" s="9"/>
      <c r="DL17" s="9"/>
      <c r="DM17" s="9"/>
      <c r="DN17" s="9"/>
      <c r="DO17" s="9"/>
      <c r="DP17" s="4" t="s">
        <v>382</v>
      </c>
      <c r="DQ17" s="4"/>
      <c r="DR17" s="9"/>
      <c r="DS17" s="4"/>
      <c r="DT17" s="9"/>
      <c r="DU17" s="9"/>
      <c r="DV17" s="9"/>
      <c r="DW17" s="9"/>
      <c r="DX17" s="9"/>
      <c r="DY17" s="9"/>
      <c r="DZ17" s="4"/>
      <c r="EA17" s="4"/>
      <c r="EB17" s="4"/>
      <c r="EC17" s="4"/>
      <c r="ED17" s="4">
        <v>108</v>
      </c>
      <c r="EE17" s="63">
        <v>3</v>
      </c>
      <c r="EF17" s="9">
        <f>30+169.55</f>
        <v>199.55</v>
      </c>
    </row>
    <row r="18" spans="1:136" x14ac:dyDescent="0.25">
      <c r="A18" s="26">
        <v>15</v>
      </c>
      <c r="B18" s="27" t="s">
        <v>706</v>
      </c>
      <c r="C18" s="27" t="s">
        <v>707</v>
      </c>
      <c r="D18" s="1">
        <v>43466</v>
      </c>
      <c r="E18" s="1">
        <v>43830</v>
      </c>
      <c r="F18" s="9">
        <v>0</v>
      </c>
      <c r="G18" s="9">
        <v>0</v>
      </c>
      <c r="H18" s="9">
        <v>27465.26</v>
      </c>
      <c r="I18" s="9">
        <v>847263.2699999999</v>
      </c>
      <c r="J18" s="9">
        <v>524142.06</v>
      </c>
      <c r="K18" s="9">
        <v>117470.64</v>
      </c>
      <c r="L18" s="9">
        <v>205650.56999999995</v>
      </c>
      <c r="M18" s="9">
        <v>802281.59000000008</v>
      </c>
      <c r="N18" s="9">
        <v>773481.59000000008</v>
      </c>
      <c r="O18" s="9">
        <v>0</v>
      </c>
      <c r="P18" s="9">
        <v>0</v>
      </c>
      <c r="Q18" s="9">
        <v>28800</v>
      </c>
      <c r="R18" s="9">
        <v>0</v>
      </c>
      <c r="S18" s="9">
        <v>802281.59000000008</v>
      </c>
      <c r="T18" s="9">
        <v>0</v>
      </c>
      <c r="U18" s="9">
        <v>0</v>
      </c>
      <c r="V18" s="9">
        <v>72446.939999999828</v>
      </c>
      <c r="W18" s="4" t="s">
        <v>238</v>
      </c>
      <c r="X18" s="6">
        <v>199890.56999999998</v>
      </c>
      <c r="Y18" s="8">
        <v>4.84</v>
      </c>
      <c r="Z18" s="6">
        <v>74528.28</v>
      </c>
      <c r="AA18" s="8">
        <v>1.76</v>
      </c>
      <c r="AB18" s="6">
        <v>15985.47</v>
      </c>
      <c r="AC18" s="8">
        <v>0</v>
      </c>
      <c r="AD18" s="6">
        <v>19479.120000000003</v>
      </c>
      <c r="AE18" s="8">
        <v>0.45999999999999996</v>
      </c>
      <c r="AF18" s="6">
        <v>122802.24000000002</v>
      </c>
      <c r="AG18" s="8">
        <v>2.9</v>
      </c>
      <c r="AH18" s="6">
        <v>0</v>
      </c>
      <c r="AI18" s="8">
        <v>0</v>
      </c>
      <c r="AJ18" s="6">
        <v>0</v>
      </c>
      <c r="AK18" s="8">
        <v>0</v>
      </c>
      <c r="AL18" s="6">
        <v>1270.3199999999997</v>
      </c>
      <c r="AM18" s="8">
        <v>0.03</v>
      </c>
      <c r="AN18" s="6">
        <v>0</v>
      </c>
      <c r="AO18" s="8">
        <v>0</v>
      </c>
      <c r="AP18" s="6">
        <v>39804.840000000011</v>
      </c>
      <c r="AQ18" s="8">
        <v>0.94</v>
      </c>
      <c r="AR18" s="6">
        <v>47426.999999999985</v>
      </c>
      <c r="AS18" s="8">
        <v>1.1200000000000001</v>
      </c>
      <c r="AT18" s="6">
        <v>7622.2800000000025</v>
      </c>
      <c r="AU18" s="8">
        <v>0.18</v>
      </c>
      <c r="AV18" s="6">
        <v>137623.19999999998</v>
      </c>
      <c r="AW18" s="8">
        <v>3.25</v>
      </c>
      <c r="AX18" s="6">
        <v>5293.2</v>
      </c>
      <c r="AY18" s="8">
        <v>0</v>
      </c>
      <c r="AZ18" s="6">
        <v>2117.4000000000005</v>
      </c>
      <c r="BA18" s="8">
        <v>0.05</v>
      </c>
      <c r="BB18" s="6">
        <v>117470.64</v>
      </c>
      <c r="BC18" s="8">
        <v>2.23</v>
      </c>
      <c r="BD18" s="6">
        <v>50188.710000000006</v>
      </c>
      <c r="BE18" s="8">
        <v>1.19</v>
      </c>
      <c r="BF18" s="30">
        <f t="shared" si="0"/>
        <v>841503.2699999999</v>
      </c>
      <c r="BG18" s="30">
        <f t="shared" si="1"/>
        <v>18.95</v>
      </c>
      <c r="BH18" s="4">
        <v>0</v>
      </c>
      <c r="BI18" s="4">
        <v>0</v>
      </c>
      <c r="BJ18" s="4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4" t="s">
        <v>382</v>
      </c>
      <c r="BS18" s="4"/>
      <c r="BT18" s="9"/>
      <c r="BU18" s="4"/>
      <c r="BV18" s="9"/>
      <c r="BW18" s="9"/>
      <c r="BX18" s="9"/>
      <c r="BY18" s="9"/>
      <c r="BZ18" s="9"/>
      <c r="CA18" s="9"/>
      <c r="CB18" s="4" t="s">
        <v>382</v>
      </c>
      <c r="CC18" s="4"/>
      <c r="CD18" s="9"/>
      <c r="CE18" s="4"/>
      <c r="CF18" s="9"/>
      <c r="CG18" s="9"/>
      <c r="CH18" s="9"/>
      <c r="CI18" s="9"/>
      <c r="CJ18" s="9"/>
      <c r="CK18" s="9"/>
      <c r="CL18" s="4" t="s">
        <v>382</v>
      </c>
      <c r="CM18" s="4"/>
      <c r="CN18" s="9"/>
      <c r="CO18" s="4"/>
      <c r="CP18" s="9"/>
      <c r="CQ18" s="9"/>
      <c r="CR18" s="9"/>
      <c r="CS18" s="9"/>
      <c r="CT18" s="9"/>
      <c r="CU18" s="9"/>
      <c r="CV18" s="4" t="s">
        <v>382</v>
      </c>
      <c r="CW18" s="4"/>
      <c r="CX18" s="9"/>
      <c r="CY18" s="4"/>
      <c r="CZ18" s="9"/>
      <c r="DA18" s="9"/>
      <c r="DB18" s="9"/>
      <c r="DC18" s="9"/>
      <c r="DD18" s="9"/>
      <c r="DE18" s="9"/>
      <c r="DF18" s="4" t="s">
        <v>382</v>
      </c>
      <c r="DG18" s="4"/>
      <c r="DH18" s="9"/>
      <c r="DI18" s="4"/>
      <c r="DJ18" s="9"/>
      <c r="DK18" s="9"/>
      <c r="DL18" s="9"/>
      <c r="DM18" s="9"/>
      <c r="DN18" s="9"/>
      <c r="DO18" s="9"/>
      <c r="DP18" s="4" t="s">
        <v>382</v>
      </c>
      <c r="DQ18" s="4"/>
      <c r="DR18" s="9"/>
      <c r="DS18" s="4"/>
      <c r="DT18" s="9"/>
      <c r="DU18" s="9"/>
      <c r="DV18" s="9"/>
      <c r="DW18" s="9"/>
      <c r="DX18" s="9"/>
      <c r="DY18" s="9"/>
      <c r="DZ18" s="4"/>
      <c r="EA18" s="4"/>
      <c r="EB18" s="4"/>
      <c r="EC18" s="4"/>
      <c r="ED18" s="4">
        <v>24</v>
      </c>
      <c r="EE18" s="63">
        <v>2</v>
      </c>
      <c r="EF18" s="9"/>
    </row>
    <row r="19" spans="1:136" x14ac:dyDescent="0.25">
      <c r="A19" s="26">
        <v>16</v>
      </c>
      <c r="B19" s="27" t="s">
        <v>711</v>
      </c>
      <c r="C19" s="27" t="s">
        <v>712</v>
      </c>
      <c r="D19" s="1">
        <v>43466</v>
      </c>
      <c r="E19" s="1">
        <v>43830</v>
      </c>
      <c r="F19" s="9">
        <v>0</v>
      </c>
      <c r="G19" s="9">
        <v>0</v>
      </c>
      <c r="H19" s="9">
        <v>113560.68</v>
      </c>
      <c r="I19" s="9">
        <v>594595.93999999994</v>
      </c>
      <c r="J19" s="9">
        <v>381134.39</v>
      </c>
      <c r="K19" s="9">
        <v>67329.540000000008</v>
      </c>
      <c r="L19" s="9">
        <v>146132.00999999992</v>
      </c>
      <c r="M19" s="9">
        <v>625576.51</v>
      </c>
      <c r="N19" s="9">
        <v>625576.51</v>
      </c>
      <c r="O19" s="9">
        <v>0</v>
      </c>
      <c r="P19" s="9">
        <v>0</v>
      </c>
      <c r="Q19" s="9">
        <v>0</v>
      </c>
      <c r="R19" s="9">
        <v>0</v>
      </c>
      <c r="S19" s="9">
        <v>625576.51</v>
      </c>
      <c r="T19" s="9">
        <v>0</v>
      </c>
      <c r="U19" s="9">
        <v>0</v>
      </c>
      <c r="V19" s="9">
        <v>82580.10999999987</v>
      </c>
      <c r="W19" s="4" t="s">
        <v>238</v>
      </c>
      <c r="X19" s="6">
        <v>146132.00999999992</v>
      </c>
      <c r="Y19" s="8">
        <v>4.84</v>
      </c>
      <c r="Z19" s="6">
        <v>53139.000000000007</v>
      </c>
      <c r="AA19" s="8">
        <v>1.76</v>
      </c>
      <c r="AB19" s="6">
        <v>11399.76</v>
      </c>
      <c r="AC19" s="8">
        <v>0</v>
      </c>
      <c r="AD19" s="6">
        <v>13888.679999999998</v>
      </c>
      <c r="AE19" s="8">
        <v>0.45999999999999996</v>
      </c>
      <c r="AF19" s="6">
        <v>87558.540000000008</v>
      </c>
      <c r="AG19" s="8">
        <v>2.9</v>
      </c>
      <c r="AH19" s="6">
        <v>0</v>
      </c>
      <c r="AI19" s="8">
        <v>0</v>
      </c>
      <c r="AJ19" s="6">
        <v>0</v>
      </c>
      <c r="AK19" s="8">
        <v>0</v>
      </c>
      <c r="AL19" s="6">
        <v>905.82000000000016</v>
      </c>
      <c r="AM19" s="8">
        <v>0.03</v>
      </c>
      <c r="AN19" s="6">
        <v>0</v>
      </c>
      <c r="AO19" s="8">
        <v>0</v>
      </c>
      <c r="AP19" s="6">
        <v>0</v>
      </c>
      <c r="AQ19" s="8">
        <v>0</v>
      </c>
      <c r="AR19" s="6">
        <v>33815.700000000004</v>
      </c>
      <c r="AS19" s="8">
        <v>1.1200000000000001</v>
      </c>
      <c r="AT19" s="6">
        <v>5434.6800000000012</v>
      </c>
      <c r="AU19" s="8">
        <v>0.18</v>
      </c>
      <c r="AV19" s="6">
        <v>98125.98</v>
      </c>
      <c r="AW19" s="8">
        <v>3.25</v>
      </c>
      <c r="AX19" s="6">
        <v>3774.75</v>
      </c>
      <c r="AY19" s="8">
        <v>0</v>
      </c>
      <c r="AZ19" s="6">
        <v>1509.6599999999999</v>
      </c>
      <c r="BA19" s="8">
        <v>0.05</v>
      </c>
      <c r="BB19" s="6">
        <v>67329.540000000008</v>
      </c>
      <c r="BC19" s="8">
        <v>2.23</v>
      </c>
      <c r="BD19" s="6">
        <v>71581.819999999978</v>
      </c>
      <c r="BE19" s="8">
        <v>2.38</v>
      </c>
      <c r="BF19" s="30">
        <f t="shared" si="0"/>
        <v>594595.93999999983</v>
      </c>
      <c r="BG19" s="30">
        <f t="shared" si="1"/>
        <v>19.2</v>
      </c>
      <c r="BH19" s="4">
        <v>0</v>
      </c>
      <c r="BI19" s="4">
        <v>0</v>
      </c>
      <c r="BJ19" s="4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4" t="s">
        <v>382</v>
      </c>
      <c r="BS19" s="4"/>
      <c r="BT19" s="9"/>
      <c r="BU19" s="4"/>
      <c r="BV19" s="9"/>
      <c r="BW19" s="9"/>
      <c r="BX19" s="9"/>
      <c r="BY19" s="9"/>
      <c r="BZ19" s="9"/>
      <c r="CA19" s="9"/>
      <c r="CB19" s="4" t="s">
        <v>382</v>
      </c>
      <c r="CC19" s="4"/>
      <c r="CD19" s="9"/>
      <c r="CE19" s="4"/>
      <c r="CF19" s="9"/>
      <c r="CG19" s="9"/>
      <c r="CH19" s="9"/>
      <c r="CI19" s="9"/>
      <c r="CJ19" s="9"/>
      <c r="CK19" s="9"/>
      <c r="CL19" s="4" t="s">
        <v>382</v>
      </c>
      <c r="CM19" s="4"/>
      <c r="CN19" s="9"/>
      <c r="CO19" s="4"/>
      <c r="CP19" s="9"/>
      <c r="CQ19" s="9"/>
      <c r="CR19" s="9"/>
      <c r="CS19" s="9"/>
      <c r="CT19" s="9"/>
      <c r="CU19" s="9"/>
      <c r="CV19" s="4" t="s">
        <v>382</v>
      </c>
      <c r="CW19" s="4"/>
      <c r="CX19" s="9"/>
      <c r="CY19" s="4"/>
      <c r="CZ19" s="9"/>
      <c r="DA19" s="9"/>
      <c r="DB19" s="9"/>
      <c r="DC19" s="9"/>
      <c r="DD19" s="9"/>
      <c r="DE19" s="9"/>
      <c r="DF19" s="4" t="s">
        <v>382</v>
      </c>
      <c r="DG19" s="4"/>
      <c r="DH19" s="9"/>
      <c r="DI19" s="4"/>
      <c r="DJ19" s="9"/>
      <c r="DK19" s="9"/>
      <c r="DL19" s="9"/>
      <c r="DM19" s="9"/>
      <c r="DN19" s="9"/>
      <c r="DO19" s="9"/>
      <c r="DP19" s="4" t="s">
        <v>382</v>
      </c>
      <c r="DQ19" s="4"/>
      <c r="DR19" s="9"/>
      <c r="DS19" s="4"/>
      <c r="DT19" s="9"/>
      <c r="DU19" s="9"/>
      <c r="DV19" s="9"/>
      <c r="DW19" s="9"/>
      <c r="DX19" s="9"/>
      <c r="DY19" s="9"/>
      <c r="DZ19" s="4"/>
      <c r="EA19" s="4"/>
      <c r="EB19" s="4"/>
      <c r="EC19" s="4"/>
      <c r="ED19" s="4">
        <v>144</v>
      </c>
      <c r="EE19" s="4">
        <f>1</f>
        <v>1</v>
      </c>
      <c r="EF19" s="9">
        <v>600</v>
      </c>
    </row>
    <row r="20" spans="1:136" x14ac:dyDescent="0.25">
      <c r="A20" s="26">
        <v>17</v>
      </c>
      <c r="B20" s="27" t="s">
        <v>716</v>
      </c>
      <c r="C20" s="27" t="s">
        <v>717</v>
      </c>
      <c r="D20" s="1">
        <v>43466</v>
      </c>
      <c r="E20" s="1">
        <v>43830</v>
      </c>
      <c r="F20" s="9">
        <v>0</v>
      </c>
      <c r="G20" s="9">
        <v>0</v>
      </c>
      <c r="H20" s="9">
        <v>145621.01</v>
      </c>
      <c r="I20" s="9">
        <v>702614.35000000009</v>
      </c>
      <c r="J20" s="9">
        <v>425995.66</v>
      </c>
      <c r="K20" s="9">
        <v>89576.39999999998</v>
      </c>
      <c r="L20" s="9">
        <v>187042.29000000018</v>
      </c>
      <c r="M20" s="9">
        <v>684283.24</v>
      </c>
      <c r="N20" s="9">
        <v>679483.24</v>
      </c>
      <c r="O20" s="9">
        <v>0</v>
      </c>
      <c r="P20" s="9">
        <v>0</v>
      </c>
      <c r="Q20" s="9">
        <v>4800</v>
      </c>
      <c r="R20" s="9">
        <v>0</v>
      </c>
      <c r="S20" s="9">
        <v>684283.24</v>
      </c>
      <c r="T20" s="9">
        <v>0</v>
      </c>
      <c r="U20" s="9">
        <v>0</v>
      </c>
      <c r="V20" s="9">
        <v>163952.12000000011</v>
      </c>
      <c r="W20" s="4" t="s">
        <v>238</v>
      </c>
      <c r="X20" s="6">
        <v>186082.29000000018</v>
      </c>
      <c r="Y20" s="8">
        <v>4.84</v>
      </c>
      <c r="Z20" s="6">
        <v>0</v>
      </c>
      <c r="AA20" s="8">
        <v>1.76</v>
      </c>
      <c r="AB20" s="6">
        <v>14513.670000000002</v>
      </c>
      <c r="AC20" s="8">
        <v>0</v>
      </c>
      <c r="AD20" s="6">
        <v>17685.600000000002</v>
      </c>
      <c r="AE20" s="8">
        <v>0.45999999999999996</v>
      </c>
      <c r="AF20" s="6">
        <v>111495.71999999999</v>
      </c>
      <c r="AG20" s="8">
        <v>2.9</v>
      </c>
      <c r="AH20" s="6">
        <v>0</v>
      </c>
      <c r="AI20" s="8">
        <v>0</v>
      </c>
      <c r="AJ20" s="6">
        <v>0</v>
      </c>
      <c r="AK20" s="8">
        <v>0</v>
      </c>
      <c r="AL20" s="6">
        <v>1153.44</v>
      </c>
      <c r="AM20" s="8">
        <v>0.03</v>
      </c>
      <c r="AN20" s="6">
        <v>0</v>
      </c>
      <c r="AO20" s="8">
        <v>0</v>
      </c>
      <c r="AP20" s="6">
        <v>36140.039999999994</v>
      </c>
      <c r="AQ20" s="8">
        <v>0.94</v>
      </c>
      <c r="AR20" s="6">
        <v>43060.44</v>
      </c>
      <c r="AS20" s="8">
        <v>1.1200000000000001</v>
      </c>
      <c r="AT20" s="6">
        <v>6920.3999999999987</v>
      </c>
      <c r="AU20" s="8">
        <v>0.18</v>
      </c>
      <c r="AV20" s="6">
        <v>124952.15999999996</v>
      </c>
      <c r="AW20" s="8">
        <v>3.25</v>
      </c>
      <c r="AX20" s="6">
        <v>4805.8500000000004</v>
      </c>
      <c r="AY20" s="8">
        <v>0</v>
      </c>
      <c r="AZ20" s="6">
        <v>1922.4000000000003</v>
      </c>
      <c r="BA20" s="8">
        <v>0.05</v>
      </c>
      <c r="BB20" s="6">
        <v>89576.39999999998</v>
      </c>
      <c r="BC20" s="8">
        <v>2.23</v>
      </c>
      <c r="BD20" s="6">
        <v>63345.94000000001</v>
      </c>
      <c r="BE20" s="8">
        <v>1.65</v>
      </c>
      <c r="BF20" s="30">
        <f t="shared" si="0"/>
        <v>701654.35000000021</v>
      </c>
      <c r="BG20" s="30">
        <f t="shared" si="1"/>
        <v>19.409999999999997</v>
      </c>
      <c r="BH20" s="4">
        <v>0</v>
      </c>
      <c r="BI20" s="4">
        <v>0</v>
      </c>
      <c r="BJ20" s="4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4" t="s">
        <v>382</v>
      </c>
      <c r="BS20" s="4"/>
      <c r="BT20" s="9"/>
      <c r="BU20" s="4"/>
      <c r="BV20" s="9"/>
      <c r="BW20" s="9"/>
      <c r="BX20" s="9"/>
      <c r="BY20" s="9"/>
      <c r="BZ20" s="9"/>
      <c r="CA20" s="9"/>
      <c r="CB20" s="4" t="s">
        <v>382</v>
      </c>
      <c r="CC20" s="4"/>
      <c r="CD20" s="9"/>
      <c r="CE20" s="4"/>
      <c r="CF20" s="9"/>
      <c r="CG20" s="9"/>
      <c r="CH20" s="9"/>
      <c r="CI20" s="9"/>
      <c r="CJ20" s="9"/>
      <c r="CK20" s="9"/>
      <c r="CL20" s="4" t="s">
        <v>382</v>
      </c>
      <c r="CM20" s="4"/>
      <c r="CN20" s="9"/>
      <c r="CO20" s="4"/>
      <c r="CP20" s="9"/>
      <c r="CQ20" s="9"/>
      <c r="CR20" s="9"/>
      <c r="CS20" s="9"/>
      <c r="CT20" s="9"/>
      <c r="CU20" s="9"/>
      <c r="CV20" s="4" t="s">
        <v>382</v>
      </c>
      <c r="CW20" s="4"/>
      <c r="CX20" s="9"/>
      <c r="CY20" s="4"/>
      <c r="CZ20" s="9"/>
      <c r="DA20" s="9"/>
      <c r="DB20" s="9"/>
      <c r="DC20" s="9"/>
      <c r="DD20" s="9"/>
      <c r="DE20" s="9"/>
      <c r="DF20" s="4" t="s">
        <v>382</v>
      </c>
      <c r="DG20" s="4"/>
      <c r="DH20" s="9"/>
      <c r="DI20" s="4"/>
      <c r="DJ20" s="9"/>
      <c r="DK20" s="9"/>
      <c r="DL20" s="9"/>
      <c r="DM20" s="9"/>
      <c r="DN20" s="9"/>
      <c r="DO20" s="9"/>
      <c r="DP20" s="4" t="s">
        <v>382</v>
      </c>
      <c r="DQ20" s="4"/>
      <c r="DR20" s="9"/>
      <c r="DS20" s="4"/>
      <c r="DT20" s="9"/>
      <c r="DU20" s="9"/>
      <c r="DV20" s="9"/>
      <c r="DW20" s="9"/>
      <c r="DX20" s="9"/>
      <c r="DY20" s="9"/>
      <c r="DZ20" s="4"/>
      <c r="EA20" s="4"/>
      <c r="EB20" s="4"/>
      <c r="EC20" s="4"/>
      <c r="ED20" s="4">
        <v>168</v>
      </c>
      <c r="EE20" s="63">
        <v>3</v>
      </c>
      <c r="EF20" s="9">
        <f>471.43+881.55</f>
        <v>1352.98</v>
      </c>
    </row>
    <row r="21" spans="1:136" x14ac:dyDescent="0.25">
      <c r="A21" s="26">
        <v>18</v>
      </c>
      <c r="B21" s="27" t="s">
        <v>721</v>
      </c>
      <c r="C21" s="27" t="s">
        <v>722</v>
      </c>
      <c r="D21" s="1">
        <v>43466</v>
      </c>
      <c r="E21" s="1">
        <v>43830</v>
      </c>
      <c r="F21" s="9">
        <v>0</v>
      </c>
      <c r="G21" s="9">
        <v>0</v>
      </c>
      <c r="H21" s="9">
        <v>148865.76</v>
      </c>
      <c r="I21" s="9">
        <v>1028183.46</v>
      </c>
      <c r="J21" s="9">
        <v>629080.86</v>
      </c>
      <c r="K21" s="9">
        <v>125883.68999999999</v>
      </c>
      <c r="L21" s="9">
        <v>273218.91000000009</v>
      </c>
      <c r="M21" s="9">
        <v>969611.4</v>
      </c>
      <c r="N21" s="9">
        <v>969611.4</v>
      </c>
      <c r="O21" s="9">
        <v>0</v>
      </c>
      <c r="P21" s="9">
        <v>0</v>
      </c>
      <c r="Q21" s="9">
        <v>0</v>
      </c>
      <c r="R21" s="9">
        <v>0</v>
      </c>
      <c r="S21" s="9">
        <v>969611.4</v>
      </c>
      <c r="T21" s="9">
        <v>0</v>
      </c>
      <c r="U21" s="9">
        <v>0</v>
      </c>
      <c r="V21" s="9">
        <v>207437.81999999995</v>
      </c>
      <c r="W21" s="4" t="s">
        <v>238</v>
      </c>
      <c r="X21" s="6">
        <v>273218.91000000015</v>
      </c>
      <c r="Y21" s="8">
        <v>4.84</v>
      </c>
      <c r="Z21" s="6">
        <v>-1138.0699999999952</v>
      </c>
      <c r="AA21" s="8">
        <v>1.76</v>
      </c>
      <c r="AB21" s="6">
        <v>21309.57</v>
      </c>
      <c r="AC21" s="8">
        <v>0</v>
      </c>
      <c r="AD21" s="6">
        <v>25967.09</v>
      </c>
      <c r="AE21" s="8">
        <v>0.45999999999999996</v>
      </c>
      <c r="AF21" s="6">
        <v>163705.28999999998</v>
      </c>
      <c r="AG21" s="8">
        <v>2.9</v>
      </c>
      <c r="AH21" s="6">
        <v>0</v>
      </c>
      <c r="AI21" s="8">
        <v>0</v>
      </c>
      <c r="AJ21" s="6">
        <v>0</v>
      </c>
      <c r="AK21" s="8">
        <v>0</v>
      </c>
      <c r="AL21" s="6">
        <v>1693.4699999999998</v>
      </c>
      <c r="AM21" s="8">
        <v>0.03</v>
      </c>
      <c r="AN21" s="6">
        <v>0</v>
      </c>
      <c r="AO21" s="8">
        <v>0</v>
      </c>
      <c r="AP21" s="6">
        <v>53063.049999999988</v>
      </c>
      <c r="AQ21" s="8">
        <v>0.94</v>
      </c>
      <c r="AR21" s="6">
        <v>63224.089999999989</v>
      </c>
      <c r="AS21" s="8">
        <v>1.1200000000000001</v>
      </c>
      <c r="AT21" s="6">
        <v>10161.039999999999</v>
      </c>
      <c r="AU21" s="8">
        <v>0.18</v>
      </c>
      <c r="AV21" s="6">
        <v>183462.77</v>
      </c>
      <c r="AW21" s="8">
        <v>3.25</v>
      </c>
      <c r="AX21" s="6">
        <v>7056.1500000000005</v>
      </c>
      <c r="AY21" s="8">
        <v>0</v>
      </c>
      <c r="AZ21" s="6">
        <v>2822.56</v>
      </c>
      <c r="BA21" s="8">
        <v>0.05</v>
      </c>
      <c r="BB21" s="6">
        <v>125883.68999999999</v>
      </c>
      <c r="BC21" s="8">
        <v>2.23</v>
      </c>
      <c r="BD21" s="6">
        <v>97753.85</v>
      </c>
      <c r="BE21" s="8">
        <v>1.73</v>
      </c>
      <c r="BF21" s="30">
        <f t="shared" si="0"/>
        <v>1028183.4600000001</v>
      </c>
      <c r="BG21" s="30">
        <f t="shared" si="1"/>
        <v>19.489999999999998</v>
      </c>
      <c r="BH21" s="4">
        <v>0</v>
      </c>
      <c r="BI21" s="4">
        <v>0</v>
      </c>
      <c r="BJ21" s="4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4" t="s">
        <v>382</v>
      </c>
      <c r="BS21" s="4"/>
      <c r="BT21" s="9"/>
      <c r="BU21" s="4"/>
      <c r="BV21" s="9"/>
      <c r="BW21" s="9"/>
      <c r="BX21" s="9"/>
      <c r="BY21" s="9"/>
      <c r="BZ21" s="9"/>
      <c r="CA21" s="9"/>
      <c r="CB21" s="4" t="s">
        <v>382</v>
      </c>
      <c r="CC21" s="4"/>
      <c r="CD21" s="9"/>
      <c r="CE21" s="4"/>
      <c r="CF21" s="9"/>
      <c r="CG21" s="9"/>
      <c r="CH21" s="9"/>
      <c r="CI21" s="9"/>
      <c r="CJ21" s="9"/>
      <c r="CK21" s="9"/>
      <c r="CL21" s="4" t="s">
        <v>382</v>
      </c>
      <c r="CM21" s="4"/>
      <c r="CN21" s="9"/>
      <c r="CO21" s="4"/>
      <c r="CP21" s="9"/>
      <c r="CQ21" s="9"/>
      <c r="CR21" s="9"/>
      <c r="CS21" s="9"/>
      <c r="CT21" s="9"/>
      <c r="CU21" s="9"/>
      <c r="CV21" s="4" t="s">
        <v>382</v>
      </c>
      <c r="CW21" s="4"/>
      <c r="CX21" s="9"/>
      <c r="CY21" s="4"/>
      <c r="CZ21" s="9"/>
      <c r="DA21" s="9"/>
      <c r="DB21" s="9"/>
      <c r="DC21" s="9"/>
      <c r="DD21" s="9"/>
      <c r="DE21" s="9"/>
      <c r="DF21" s="4" t="s">
        <v>382</v>
      </c>
      <c r="DG21" s="4"/>
      <c r="DH21" s="9"/>
      <c r="DI21" s="4"/>
      <c r="DJ21" s="9"/>
      <c r="DK21" s="9"/>
      <c r="DL21" s="9"/>
      <c r="DM21" s="9"/>
      <c r="DN21" s="9"/>
      <c r="DO21" s="9"/>
      <c r="DP21" s="4" t="s">
        <v>382</v>
      </c>
      <c r="DQ21" s="4"/>
      <c r="DR21" s="9"/>
      <c r="DS21" s="4"/>
      <c r="DT21" s="9"/>
      <c r="DU21" s="9"/>
      <c r="DV21" s="9"/>
      <c r="DW21" s="9"/>
      <c r="DX21" s="9"/>
      <c r="DY21" s="9"/>
      <c r="DZ21" s="4"/>
      <c r="EA21" s="4"/>
      <c r="EB21" s="4"/>
      <c r="EC21" s="4"/>
      <c r="ED21" s="4">
        <v>204</v>
      </c>
      <c r="EE21" s="4">
        <f>1+1</f>
        <v>2</v>
      </c>
      <c r="EF21" s="9">
        <f>240+10</f>
        <v>250</v>
      </c>
    </row>
    <row r="22" spans="1:136" x14ac:dyDescent="0.25">
      <c r="A22" s="26">
        <v>19</v>
      </c>
      <c r="B22" s="27" t="s">
        <v>726</v>
      </c>
      <c r="C22" s="27" t="s">
        <v>727</v>
      </c>
      <c r="D22" s="1">
        <v>43466</v>
      </c>
      <c r="E22" s="1">
        <v>43830</v>
      </c>
      <c r="F22" s="9">
        <v>0</v>
      </c>
      <c r="G22" s="9">
        <v>0</v>
      </c>
      <c r="H22" s="9">
        <v>568761.79</v>
      </c>
      <c r="I22" s="9">
        <v>2361610.91</v>
      </c>
      <c r="J22" s="9">
        <v>1665594.08</v>
      </c>
      <c r="K22" s="9">
        <v>180926.63999999998</v>
      </c>
      <c r="L22" s="9">
        <v>515090.18999999994</v>
      </c>
      <c r="M22" s="9">
        <v>2388465.14</v>
      </c>
      <c r="N22" s="9">
        <v>2380665.14</v>
      </c>
      <c r="O22" s="9">
        <v>0</v>
      </c>
      <c r="P22" s="9">
        <v>0</v>
      </c>
      <c r="Q22" s="9">
        <v>7800</v>
      </c>
      <c r="R22" s="9">
        <v>0</v>
      </c>
      <c r="S22" s="9">
        <v>2388465.14</v>
      </c>
      <c r="T22" s="9">
        <v>0</v>
      </c>
      <c r="U22" s="9">
        <v>0</v>
      </c>
      <c r="V22" s="9">
        <v>541907.56000000006</v>
      </c>
      <c r="W22" s="4" t="s">
        <v>238</v>
      </c>
      <c r="X22" s="6">
        <v>513530.18999999994</v>
      </c>
      <c r="Y22" s="8">
        <v>6.5699999999999994</v>
      </c>
      <c r="Z22" s="6">
        <v>188786.87999999995</v>
      </c>
      <c r="AA22" s="8">
        <v>2.41</v>
      </c>
      <c r="AB22" s="6">
        <v>29571.39</v>
      </c>
      <c r="AC22" s="8">
        <v>0</v>
      </c>
      <c r="AD22" s="6">
        <v>36034.079999999994</v>
      </c>
      <c r="AE22" s="8">
        <v>0.45999999999999996</v>
      </c>
      <c r="AF22" s="6">
        <v>227170.92</v>
      </c>
      <c r="AG22" s="8">
        <v>2.9</v>
      </c>
      <c r="AH22" s="6">
        <v>133952.51999999996</v>
      </c>
      <c r="AI22" s="8">
        <v>1.71</v>
      </c>
      <c r="AJ22" s="6">
        <v>381490.55999999994</v>
      </c>
      <c r="AK22" s="8">
        <v>4.87</v>
      </c>
      <c r="AL22" s="6">
        <v>2350.08</v>
      </c>
      <c r="AM22" s="8">
        <v>0.03</v>
      </c>
      <c r="AN22" s="6">
        <v>0</v>
      </c>
      <c r="AO22" s="8">
        <v>0</v>
      </c>
      <c r="AP22" s="6">
        <v>73634.75999999998</v>
      </c>
      <c r="AQ22" s="8">
        <v>0.94</v>
      </c>
      <c r="AR22" s="6">
        <v>87735</v>
      </c>
      <c r="AS22" s="8">
        <v>1.1200000000000001</v>
      </c>
      <c r="AT22" s="6">
        <v>14100.240000000003</v>
      </c>
      <c r="AU22" s="8">
        <v>0.18</v>
      </c>
      <c r="AV22" s="6">
        <v>254588.16000000006</v>
      </c>
      <c r="AW22" s="8">
        <v>3.25</v>
      </c>
      <c r="AX22" s="6">
        <v>9791.8499999999985</v>
      </c>
      <c r="AY22" s="8">
        <v>0</v>
      </c>
      <c r="AZ22" s="6">
        <v>3916.8000000000006</v>
      </c>
      <c r="BA22" s="8">
        <v>0.05</v>
      </c>
      <c r="BB22" s="6">
        <v>180926.63999999998</v>
      </c>
      <c r="BC22" s="8">
        <v>2.23</v>
      </c>
      <c r="BD22" s="6">
        <v>222470.84000000003</v>
      </c>
      <c r="BE22" s="8">
        <v>2.84</v>
      </c>
      <c r="BF22" s="30">
        <f t="shared" si="0"/>
        <v>2360050.9099999997</v>
      </c>
      <c r="BG22" s="30">
        <f t="shared" si="1"/>
        <v>29.560000000000006</v>
      </c>
      <c r="BH22" s="4">
        <v>0</v>
      </c>
      <c r="BI22" s="4">
        <v>0</v>
      </c>
      <c r="BJ22" s="4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4" t="s">
        <v>382</v>
      </c>
      <c r="BS22" s="4"/>
      <c r="BT22" s="9"/>
      <c r="BU22" s="4"/>
      <c r="BV22" s="9"/>
      <c r="BW22" s="9"/>
      <c r="BX22" s="9"/>
      <c r="BY22" s="9"/>
      <c r="BZ22" s="9"/>
      <c r="CA22" s="9"/>
      <c r="CB22" s="4" t="s">
        <v>382</v>
      </c>
      <c r="CC22" s="4"/>
      <c r="CD22" s="9"/>
      <c r="CE22" s="4"/>
      <c r="CF22" s="9"/>
      <c r="CG22" s="9"/>
      <c r="CH22" s="9"/>
      <c r="CI22" s="9"/>
      <c r="CJ22" s="9"/>
      <c r="CK22" s="9"/>
      <c r="CL22" s="4" t="s">
        <v>382</v>
      </c>
      <c r="CM22" s="4"/>
      <c r="CN22" s="9"/>
      <c r="CO22" s="4"/>
      <c r="CP22" s="9"/>
      <c r="CQ22" s="9"/>
      <c r="CR22" s="9"/>
      <c r="CS22" s="9"/>
      <c r="CT22" s="9"/>
      <c r="CU22" s="9"/>
      <c r="CV22" s="4" t="s">
        <v>382</v>
      </c>
      <c r="CW22" s="4"/>
      <c r="CX22" s="9"/>
      <c r="CY22" s="4"/>
      <c r="CZ22" s="9"/>
      <c r="DA22" s="9"/>
      <c r="DB22" s="9"/>
      <c r="DC22" s="9"/>
      <c r="DD22" s="9"/>
      <c r="DE22" s="9"/>
      <c r="DF22" s="4" t="s">
        <v>382</v>
      </c>
      <c r="DG22" s="4"/>
      <c r="DH22" s="9"/>
      <c r="DI22" s="4"/>
      <c r="DJ22" s="9"/>
      <c r="DK22" s="9"/>
      <c r="DL22" s="9"/>
      <c r="DM22" s="9"/>
      <c r="DN22" s="9"/>
      <c r="DO22" s="9"/>
      <c r="DP22" s="4" t="s">
        <v>382</v>
      </c>
      <c r="DQ22" s="4"/>
      <c r="DR22" s="9"/>
      <c r="DS22" s="4"/>
      <c r="DT22" s="9"/>
      <c r="DU22" s="9"/>
      <c r="DV22" s="9"/>
      <c r="DW22" s="9"/>
      <c r="DX22" s="9"/>
      <c r="DY22" s="9"/>
      <c r="DZ22" s="4"/>
      <c r="EA22" s="4"/>
      <c r="EB22" s="4"/>
      <c r="EC22" s="4"/>
      <c r="ED22" s="4">
        <v>384</v>
      </c>
      <c r="EE22" s="4">
        <f>2+5+1</f>
        <v>8</v>
      </c>
      <c r="EF22" s="9">
        <f>873.65+25960</f>
        <v>26833.65</v>
      </c>
    </row>
    <row r="23" spans="1:136" x14ac:dyDescent="0.25">
      <c r="A23" s="26">
        <v>20</v>
      </c>
      <c r="B23" s="27" t="s">
        <v>731</v>
      </c>
      <c r="C23" s="27" t="s">
        <v>732</v>
      </c>
      <c r="D23" s="1">
        <v>43466</v>
      </c>
      <c r="E23" s="1">
        <v>43830</v>
      </c>
      <c r="F23" s="9">
        <v>0</v>
      </c>
      <c r="G23" s="9">
        <v>0</v>
      </c>
      <c r="H23" s="9">
        <v>456884.98</v>
      </c>
      <c r="I23" s="9">
        <v>2348988.86</v>
      </c>
      <c r="J23" s="9">
        <v>1664894.12</v>
      </c>
      <c r="K23" s="9">
        <v>178424.28</v>
      </c>
      <c r="L23" s="9">
        <v>505670.45999999979</v>
      </c>
      <c r="M23" s="9">
        <v>2218612.4200000004</v>
      </c>
      <c r="N23" s="9">
        <v>2210812.4200000004</v>
      </c>
      <c r="O23" s="9">
        <v>0</v>
      </c>
      <c r="P23" s="9">
        <v>0</v>
      </c>
      <c r="Q23" s="9">
        <v>7800</v>
      </c>
      <c r="R23" s="9">
        <v>0</v>
      </c>
      <c r="S23" s="9">
        <v>2218612.4200000004</v>
      </c>
      <c r="T23" s="9">
        <v>0</v>
      </c>
      <c r="U23" s="9">
        <v>0</v>
      </c>
      <c r="V23" s="9">
        <v>587261.41999999946</v>
      </c>
      <c r="W23" s="4" t="s">
        <v>238</v>
      </c>
      <c r="X23" s="6">
        <v>504110.45999999979</v>
      </c>
      <c r="Y23" s="8">
        <v>6.5699999999999994</v>
      </c>
      <c r="Z23" s="6">
        <v>186082.68000000002</v>
      </c>
      <c r="AA23" s="8">
        <v>2.41</v>
      </c>
      <c r="AB23" s="6">
        <v>29147.79</v>
      </c>
      <c r="AC23" s="8">
        <v>0</v>
      </c>
      <c r="AD23" s="6">
        <v>35517.839999999997</v>
      </c>
      <c r="AE23" s="8">
        <v>0.45999999999999996</v>
      </c>
      <c r="AF23" s="6">
        <v>223916.76000000004</v>
      </c>
      <c r="AG23" s="8">
        <v>2.9</v>
      </c>
      <c r="AH23" s="6">
        <v>132033.72</v>
      </c>
      <c r="AI23" s="8">
        <v>1.71</v>
      </c>
      <c r="AJ23" s="6">
        <v>376025.76000000007</v>
      </c>
      <c r="AK23" s="8">
        <v>4.87</v>
      </c>
      <c r="AL23" s="6">
        <v>2316.36</v>
      </c>
      <c r="AM23" s="8">
        <v>0.03</v>
      </c>
      <c r="AN23" s="6">
        <v>0</v>
      </c>
      <c r="AO23" s="8">
        <v>0</v>
      </c>
      <c r="AP23" s="6">
        <v>72579.960000000006</v>
      </c>
      <c r="AQ23" s="8">
        <v>0.94</v>
      </c>
      <c r="AR23" s="6">
        <v>86478.240000000034</v>
      </c>
      <c r="AS23" s="8">
        <v>1.1200000000000001</v>
      </c>
      <c r="AT23" s="6">
        <v>13898.280000000004</v>
      </c>
      <c r="AU23" s="8">
        <v>0.18</v>
      </c>
      <c r="AV23" s="6">
        <v>250941.24000000008</v>
      </c>
      <c r="AW23" s="8">
        <v>3.25</v>
      </c>
      <c r="AX23" s="6">
        <v>9651.5999999999985</v>
      </c>
      <c r="AY23" s="8">
        <v>0</v>
      </c>
      <c r="AZ23" s="6">
        <v>3860.6400000000012</v>
      </c>
      <c r="BA23" s="8">
        <v>0.05</v>
      </c>
      <c r="BB23" s="6">
        <v>178424.28</v>
      </c>
      <c r="BC23" s="8">
        <v>2.23</v>
      </c>
      <c r="BD23" s="6">
        <v>242443.24999999994</v>
      </c>
      <c r="BE23" s="8">
        <v>3.13</v>
      </c>
      <c r="BF23" s="30">
        <f t="shared" si="0"/>
        <v>2347428.86</v>
      </c>
      <c r="BG23" s="30">
        <f t="shared" si="1"/>
        <v>29.850000000000005</v>
      </c>
      <c r="BH23" s="4">
        <v>0</v>
      </c>
      <c r="BI23" s="4">
        <v>0</v>
      </c>
      <c r="BJ23" s="4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4" t="s">
        <v>382</v>
      </c>
      <c r="BS23" s="4"/>
      <c r="BT23" s="9"/>
      <c r="BU23" s="4"/>
      <c r="BV23" s="9"/>
      <c r="BW23" s="9"/>
      <c r="BX23" s="9"/>
      <c r="BY23" s="9"/>
      <c r="BZ23" s="9"/>
      <c r="CA23" s="9"/>
      <c r="CB23" s="4" t="s">
        <v>382</v>
      </c>
      <c r="CC23" s="4"/>
      <c r="CD23" s="9"/>
      <c r="CE23" s="4"/>
      <c r="CF23" s="9"/>
      <c r="CG23" s="9"/>
      <c r="CH23" s="9"/>
      <c r="CI23" s="9"/>
      <c r="CJ23" s="9"/>
      <c r="CK23" s="9"/>
      <c r="CL23" s="4" t="s">
        <v>382</v>
      </c>
      <c r="CM23" s="4"/>
      <c r="CN23" s="9"/>
      <c r="CO23" s="4"/>
      <c r="CP23" s="9"/>
      <c r="CQ23" s="9"/>
      <c r="CR23" s="9"/>
      <c r="CS23" s="9"/>
      <c r="CT23" s="9"/>
      <c r="CU23" s="9"/>
      <c r="CV23" s="4" t="s">
        <v>382</v>
      </c>
      <c r="CW23" s="4"/>
      <c r="CX23" s="9"/>
      <c r="CY23" s="4"/>
      <c r="CZ23" s="9"/>
      <c r="DA23" s="9"/>
      <c r="DB23" s="9"/>
      <c r="DC23" s="9"/>
      <c r="DD23" s="9"/>
      <c r="DE23" s="9"/>
      <c r="DF23" s="4" t="s">
        <v>382</v>
      </c>
      <c r="DG23" s="4"/>
      <c r="DH23" s="9"/>
      <c r="DI23" s="4"/>
      <c r="DJ23" s="9"/>
      <c r="DK23" s="9"/>
      <c r="DL23" s="9"/>
      <c r="DM23" s="9"/>
      <c r="DN23" s="9"/>
      <c r="DO23" s="9"/>
      <c r="DP23" s="4" t="s">
        <v>382</v>
      </c>
      <c r="DQ23" s="4"/>
      <c r="DR23" s="9"/>
      <c r="DS23" s="4"/>
      <c r="DT23" s="9"/>
      <c r="DU23" s="9"/>
      <c r="DV23" s="9"/>
      <c r="DW23" s="9"/>
      <c r="DX23" s="9"/>
      <c r="DY23" s="9"/>
      <c r="DZ23" s="4"/>
      <c r="EA23" s="4"/>
      <c r="EB23" s="4"/>
      <c r="EC23" s="4"/>
      <c r="ED23" s="4">
        <v>552</v>
      </c>
      <c r="EE23" s="4">
        <f>2+1+1</f>
        <v>4</v>
      </c>
      <c r="EF23" s="9">
        <f>9283.05+1880.33</f>
        <v>11163.38</v>
      </c>
    </row>
    <row r="24" spans="1:136" x14ac:dyDescent="0.25">
      <c r="A24" s="26">
        <v>21</v>
      </c>
      <c r="B24" s="27" t="s">
        <v>736</v>
      </c>
      <c r="C24" s="27" t="s">
        <v>737</v>
      </c>
      <c r="D24" s="1">
        <v>43466</v>
      </c>
      <c r="E24" s="1">
        <v>43830</v>
      </c>
      <c r="F24" s="9">
        <v>0</v>
      </c>
      <c r="G24" s="9">
        <v>0</v>
      </c>
      <c r="H24" s="9">
        <v>507169.66</v>
      </c>
      <c r="I24" s="9">
        <v>2364811</v>
      </c>
      <c r="J24" s="9">
        <v>1628197.8099999998</v>
      </c>
      <c r="K24" s="9">
        <v>253071.05999999997</v>
      </c>
      <c r="L24" s="9">
        <v>483542.12999999995</v>
      </c>
      <c r="M24" s="9">
        <v>2221988.31</v>
      </c>
      <c r="N24" s="9">
        <v>2214188.31</v>
      </c>
      <c r="O24" s="9">
        <v>0</v>
      </c>
      <c r="P24" s="9">
        <v>0</v>
      </c>
      <c r="Q24" s="9">
        <v>7800</v>
      </c>
      <c r="R24" s="9">
        <v>0</v>
      </c>
      <c r="S24" s="9">
        <v>2221988.31</v>
      </c>
      <c r="T24" s="9">
        <v>0</v>
      </c>
      <c r="U24" s="9">
        <v>0</v>
      </c>
      <c r="V24" s="9">
        <v>649992.37999999989</v>
      </c>
      <c r="W24" s="4" t="s">
        <v>238</v>
      </c>
      <c r="X24" s="6">
        <v>481982.12999999995</v>
      </c>
      <c r="Y24" s="8">
        <v>6.29</v>
      </c>
      <c r="Z24" s="6">
        <v>170228.29</v>
      </c>
      <c r="AA24" s="8">
        <v>2.2000000000000002</v>
      </c>
      <c r="AB24" s="6">
        <v>29208.120000000003</v>
      </c>
      <c r="AC24" s="8">
        <v>0</v>
      </c>
      <c r="AD24" s="6">
        <v>34819.440000000002</v>
      </c>
      <c r="AE24" s="8">
        <v>0.45</v>
      </c>
      <c r="AF24" s="6">
        <v>215880.47</v>
      </c>
      <c r="AG24" s="8">
        <v>2.79</v>
      </c>
      <c r="AH24" s="6">
        <v>124576.17</v>
      </c>
      <c r="AI24" s="8">
        <v>1.61</v>
      </c>
      <c r="AJ24" s="6">
        <v>376823.67999999993</v>
      </c>
      <c r="AK24" s="8">
        <v>4.87</v>
      </c>
      <c r="AL24" s="6">
        <v>2321.2900000000004</v>
      </c>
      <c r="AM24" s="8">
        <v>0.03</v>
      </c>
      <c r="AN24" s="6">
        <v>0</v>
      </c>
      <c r="AO24" s="8">
        <v>0</v>
      </c>
      <c r="AP24" s="6">
        <v>72733.95</v>
      </c>
      <c r="AQ24" s="8">
        <v>0.94</v>
      </c>
      <c r="AR24" s="6">
        <v>83566.66</v>
      </c>
      <c r="AS24" s="8">
        <v>1.08</v>
      </c>
      <c r="AT24" s="6">
        <v>13927.8</v>
      </c>
      <c r="AU24" s="8">
        <v>0.18</v>
      </c>
      <c r="AV24" s="6">
        <v>235224.63000000003</v>
      </c>
      <c r="AW24" s="8">
        <v>3.04</v>
      </c>
      <c r="AX24" s="6">
        <v>9671.58</v>
      </c>
      <c r="AY24" s="8">
        <v>0</v>
      </c>
      <c r="AZ24" s="6">
        <v>3868.8799999999992</v>
      </c>
      <c r="BA24" s="8">
        <v>0.05</v>
      </c>
      <c r="BB24" s="6">
        <v>253071.05999999997</v>
      </c>
      <c r="BC24" s="8">
        <v>3.19</v>
      </c>
      <c r="BD24" s="6">
        <v>255346.85000000003</v>
      </c>
      <c r="BE24" s="8">
        <v>3.3000000000000003</v>
      </c>
      <c r="BF24" s="30">
        <f t="shared" si="0"/>
        <v>2363251</v>
      </c>
      <c r="BG24" s="30">
        <f t="shared" si="1"/>
        <v>30.020000000000007</v>
      </c>
      <c r="BH24" s="4">
        <v>0</v>
      </c>
      <c r="BI24" s="4">
        <v>0</v>
      </c>
      <c r="BJ24" s="4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4" t="s">
        <v>382</v>
      </c>
      <c r="BS24" s="4"/>
      <c r="BT24" s="9"/>
      <c r="BU24" s="4"/>
      <c r="BV24" s="9"/>
      <c r="BW24" s="9"/>
      <c r="BX24" s="9"/>
      <c r="BY24" s="9"/>
      <c r="BZ24" s="9"/>
      <c r="CA24" s="9"/>
      <c r="CB24" s="4" t="s">
        <v>382</v>
      </c>
      <c r="CC24" s="4"/>
      <c r="CD24" s="9"/>
      <c r="CE24" s="4"/>
      <c r="CF24" s="9"/>
      <c r="CG24" s="9"/>
      <c r="CH24" s="9"/>
      <c r="CI24" s="9"/>
      <c r="CJ24" s="9"/>
      <c r="CK24" s="9"/>
      <c r="CL24" s="4" t="s">
        <v>382</v>
      </c>
      <c r="CM24" s="4"/>
      <c r="CN24" s="9"/>
      <c r="CO24" s="4"/>
      <c r="CP24" s="9"/>
      <c r="CQ24" s="9"/>
      <c r="CR24" s="9"/>
      <c r="CS24" s="9"/>
      <c r="CT24" s="9"/>
      <c r="CU24" s="9"/>
      <c r="CV24" s="4" t="s">
        <v>382</v>
      </c>
      <c r="CW24" s="4"/>
      <c r="CX24" s="9"/>
      <c r="CY24" s="4"/>
      <c r="CZ24" s="9"/>
      <c r="DA24" s="9"/>
      <c r="DB24" s="9"/>
      <c r="DC24" s="9"/>
      <c r="DD24" s="9"/>
      <c r="DE24" s="9"/>
      <c r="DF24" s="4" t="s">
        <v>382</v>
      </c>
      <c r="DG24" s="4"/>
      <c r="DH24" s="9"/>
      <c r="DI24" s="4"/>
      <c r="DJ24" s="9"/>
      <c r="DK24" s="9"/>
      <c r="DL24" s="9"/>
      <c r="DM24" s="9"/>
      <c r="DN24" s="9"/>
      <c r="DO24" s="9"/>
      <c r="DP24" s="4" t="s">
        <v>382</v>
      </c>
      <c r="DQ24" s="4"/>
      <c r="DR24" s="9"/>
      <c r="DS24" s="4"/>
      <c r="DT24" s="9"/>
      <c r="DU24" s="9"/>
      <c r="DV24" s="9"/>
      <c r="DW24" s="9"/>
      <c r="DX24" s="9"/>
      <c r="DY24" s="9"/>
      <c r="DZ24" s="4"/>
      <c r="EA24" s="4"/>
      <c r="EB24" s="4"/>
      <c r="EC24" s="4"/>
      <c r="ED24" s="4">
        <v>588</v>
      </c>
      <c r="EE24" s="63">
        <v>3</v>
      </c>
      <c r="EF24" s="9">
        <f>346.4+7681.45</f>
        <v>8027.8499999999995</v>
      </c>
    </row>
    <row r="25" spans="1:136" x14ac:dyDescent="0.25">
      <c r="A25" s="26">
        <v>22</v>
      </c>
      <c r="B25" s="27" t="s">
        <v>740</v>
      </c>
      <c r="C25" s="27" t="s">
        <v>741</v>
      </c>
      <c r="D25" s="1">
        <v>43466</v>
      </c>
      <c r="E25" s="1">
        <v>43830</v>
      </c>
      <c r="F25" s="9">
        <v>0</v>
      </c>
      <c r="G25" s="9">
        <v>0</v>
      </c>
      <c r="H25" s="9">
        <v>4140.09</v>
      </c>
      <c r="I25" s="9">
        <v>65174.750000000007</v>
      </c>
      <c r="J25" s="9">
        <v>39094.980000000003</v>
      </c>
      <c r="K25" s="9">
        <v>8226</v>
      </c>
      <c r="L25" s="9">
        <v>17853.770000000004</v>
      </c>
      <c r="M25" s="9">
        <v>66272.7</v>
      </c>
      <c r="N25" s="9">
        <v>66272.7</v>
      </c>
      <c r="O25" s="9">
        <v>0</v>
      </c>
      <c r="P25" s="9">
        <v>0</v>
      </c>
      <c r="Q25" s="9">
        <v>0</v>
      </c>
      <c r="R25" s="9">
        <v>0</v>
      </c>
      <c r="S25" s="9">
        <v>66272.7</v>
      </c>
      <c r="T25" s="9">
        <v>0</v>
      </c>
      <c r="U25" s="9">
        <v>0</v>
      </c>
      <c r="V25" s="9">
        <v>3042.1600000000035</v>
      </c>
      <c r="W25" s="4" t="s">
        <v>238</v>
      </c>
      <c r="X25" s="6">
        <v>17853.770000000004</v>
      </c>
      <c r="Y25" s="8">
        <v>4.84</v>
      </c>
      <c r="Z25" s="6">
        <v>5.0000000001091394E-2</v>
      </c>
      <c r="AA25" s="8">
        <v>1.76</v>
      </c>
      <c r="AB25" s="6">
        <v>1392.51</v>
      </c>
      <c r="AC25" s="8">
        <v>0</v>
      </c>
      <c r="AD25" s="6">
        <v>1696.8</v>
      </c>
      <c r="AE25" s="8">
        <v>0.45999999999999996</v>
      </c>
      <c r="AF25" s="6">
        <v>10697.52</v>
      </c>
      <c r="AG25" s="8">
        <v>2.9</v>
      </c>
      <c r="AH25" s="6">
        <v>0</v>
      </c>
      <c r="AI25" s="8">
        <v>0</v>
      </c>
      <c r="AJ25" s="6">
        <v>0</v>
      </c>
      <c r="AK25" s="8">
        <v>0</v>
      </c>
      <c r="AL25" s="6">
        <v>110.64</v>
      </c>
      <c r="AM25" s="8">
        <v>0.03</v>
      </c>
      <c r="AN25" s="6">
        <v>0</v>
      </c>
      <c r="AO25" s="8">
        <v>0</v>
      </c>
      <c r="AP25" s="6">
        <v>3467.52</v>
      </c>
      <c r="AQ25" s="8">
        <v>0.94</v>
      </c>
      <c r="AR25" s="6">
        <v>4131.4800000000005</v>
      </c>
      <c r="AS25" s="8">
        <v>1.1200000000000001</v>
      </c>
      <c r="AT25" s="6">
        <v>663.96</v>
      </c>
      <c r="AU25" s="8">
        <v>0.18</v>
      </c>
      <c r="AV25" s="6">
        <v>11988.599999999995</v>
      </c>
      <c r="AW25" s="8">
        <v>3.25</v>
      </c>
      <c r="AX25" s="6">
        <v>461.09999999999997</v>
      </c>
      <c r="AY25" s="8">
        <v>0</v>
      </c>
      <c r="AZ25" s="6">
        <v>184.44000000000003</v>
      </c>
      <c r="BA25" s="8">
        <v>0.05</v>
      </c>
      <c r="BB25" s="6">
        <v>8226</v>
      </c>
      <c r="BC25" s="8">
        <v>2.23</v>
      </c>
      <c r="BD25" s="6">
        <v>4300.3599999999988</v>
      </c>
      <c r="BE25" s="8">
        <v>1.17</v>
      </c>
      <c r="BF25" s="30">
        <f t="shared" si="0"/>
        <v>65174.750000000007</v>
      </c>
      <c r="BG25" s="30">
        <f t="shared" si="1"/>
        <v>18.93</v>
      </c>
      <c r="BH25" s="4">
        <v>0</v>
      </c>
      <c r="BI25" s="4">
        <v>0</v>
      </c>
      <c r="BJ25" s="4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4" t="s">
        <v>382</v>
      </c>
      <c r="BS25" s="4"/>
      <c r="BT25" s="9"/>
      <c r="BU25" s="4"/>
      <c r="BV25" s="9"/>
      <c r="BW25" s="9"/>
      <c r="BX25" s="9"/>
      <c r="BY25" s="9"/>
      <c r="BZ25" s="9"/>
      <c r="CA25" s="9"/>
      <c r="CB25" s="4" t="s">
        <v>382</v>
      </c>
      <c r="CC25" s="4"/>
      <c r="CD25" s="9"/>
      <c r="CE25" s="4"/>
      <c r="CF25" s="9"/>
      <c r="CG25" s="9"/>
      <c r="CH25" s="9"/>
      <c r="CI25" s="9"/>
      <c r="CJ25" s="9"/>
      <c r="CK25" s="9"/>
      <c r="CL25" s="4" t="s">
        <v>382</v>
      </c>
      <c r="CM25" s="4"/>
      <c r="CN25" s="9"/>
      <c r="CO25" s="4"/>
      <c r="CP25" s="9"/>
      <c r="CQ25" s="9"/>
      <c r="CR25" s="9"/>
      <c r="CS25" s="9"/>
      <c r="CT25" s="9"/>
      <c r="CU25" s="9"/>
      <c r="CV25" s="4" t="s">
        <v>382</v>
      </c>
      <c r="CW25" s="4"/>
      <c r="CX25" s="9"/>
      <c r="CY25" s="4"/>
      <c r="CZ25" s="9"/>
      <c r="DA25" s="9"/>
      <c r="DB25" s="9"/>
      <c r="DC25" s="9"/>
      <c r="DD25" s="9"/>
      <c r="DE25" s="9"/>
      <c r="DF25" s="4" t="s">
        <v>382</v>
      </c>
      <c r="DG25" s="4"/>
      <c r="DH25" s="9"/>
      <c r="DI25" s="4"/>
      <c r="DJ25" s="9"/>
      <c r="DK25" s="9"/>
      <c r="DL25" s="9"/>
      <c r="DM25" s="9"/>
      <c r="DN25" s="9"/>
      <c r="DO25" s="9"/>
      <c r="DP25" s="4" t="s">
        <v>382</v>
      </c>
      <c r="DQ25" s="4"/>
      <c r="DR25" s="9"/>
      <c r="DS25" s="4"/>
      <c r="DT25" s="9"/>
      <c r="DU25" s="9"/>
      <c r="DV25" s="9"/>
      <c r="DW25" s="9"/>
      <c r="DX25" s="9"/>
      <c r="DY25" s="9"/>
      <c r="DZ25" s="4"/>
      <c r="EA25" s="4"/>
      <c r="EB25" s="4"/>
      <c r="EC25" s="4"/>
      <c r="ED25" s="4">
        <v>12</v>
      </c>
      <c r="EE25" s="63">
        <v>2</v>
      </c>
      <c r="EF25" s="9"/>
    </row>
    <row r="26" spans="1:136" x14ac:dyDescent="0.25">
      <c r="A26" s="26">
        <v>23</v>
      </c>
      <c r="B26" s="27" t="s">
        <v>745</v>
      </c>
      <c r="C26" s="27" t="s">
        <v>746</v>
      </c>
      <c r="D26" s="1">
        <v>43466</v>
      </c>
      <c r="E26" s="1">
        <v>43830</v>
      </c>
      <c r="F26" s="9">
        <v>0</v>
      </c>
      <c r="G26" s="9">
        <v>0</v>
      </c>
      <c r="H26" s="9">
        <v>34000.720000000001</v>
      </c>
      <c r="I26" s="9">
        <v>80850.060000000012</v>
      </c>
      <c r="J26" s="9">
        <v>48110.500000000007</v>
      </c>
      <c r="K26" s="9">
        <v>10326.719999999996</v>
      </c>
      <c r="L26" s="9">
        <v>22412.840000000015</v>
      </c>
      <c r="M26" s="9">
        <v>98954.310000000012</v>
      </c>
      <c r="N26" s="9">
        <v>98954.310000000012</v>
      </c>
      <c r="O26" s="9">
        <v>0</v>
      </c>
      <c r="P26" s="9">
        <v>0</v>
      </c>
      <c r="Q26" s="9">
        <v>0</v>
      </c>
      <c r="R26" s="9">
        <v>0</v>
      </c>
      <c r="S26" s="9">
        <v>98954.310000000012</v>
      </c>
      <c r="T26" s="9">
        <v>0</v>
      </c>
      <c r="U26" s="9">
        <v>0</v>
      </c>
      <c r="V26" s="9">
        <v>15896.470000000001</v>
      </c>
      <c r="W26" s="4" t="s">
        <v>238</v>
      </c>
      <c r="X26" s="6">
        <v>22412.840000000015</v>
      </c>
      <c r="Y26" s="8">
        <v>4.84</v>
      </c>
      <c r="Z26" s="6">
        <v>-4.999999999654392E-2</v>
      </c>
      <c r="AA26" s="8">
        <v>1.76</v>
      </c>
      <c r="AB26" s="6">
        <v>1748.13</v>
      </c>
      <c r="AC26" s="8">
        <v>0</v>
      </c>
      <c r="AD26" s="6">
        <v>2130.2400000000002</v>
      </c>
      <c r="AE26" s="8">
        <v>0.45999999999999996</v>
      </c>
      <c r="AF26" s="6">
        <v>13429.320000000002</v>
      </c>
      <c r="AG26" s="8">
        <v>2.9</v>
      </c>
      <c r="AH26" s="6">
        <v>0</v>
      </c>
      <c r="AI26" s="8">
        <v>0</v>
      </c>
      <c r="AJ26" s="6">
        <v>0</v>
      </c>
      <c r="AK26" s="8">
        <v>0</v>
      </c>
      <c r="AL26" s="6">
        <v>138.96</v>
      </c>
      <c r="AM26" s="8">
        <v>0.03</v>
      </c>
      <c r="AN26" s="6">
        <v>0</v>
      </c>
      <c r="AO26" s="8">
        <v>0</v>
      </c>
      <c r="AP26" s="6">
        <v>4353</v>
      </c>
      <c r="AQ26" s="8">
        <v>0.94</v>
      </c>
      <c r="AR26" s="6">
        <v>5186.5199999999995</v>
      </c>
      <c r="AS26" s="8">
        <v>1.1200000000000001</v>
      </c>
      <c r="AT26" s="6">
        <v>833.5200000000001</v>
      </c>
      <c r="AU26" s="8">
        <v>0.18</v>
      </c>
      <c r="AV26" s="6">
        <v>15050.16</v>
      </c>
      <c r="AW26" s="8">
        <v>3.25</v>
      </c>
      <c r="AX26" s="6">
        <v>578.84999999999991</v>
      </c>
      <c r="AY26" s="8">
        <v>0</v>
      </c>
      <c r="AZ26" s="6">
        <v>231.60000000000005</v>
      </c>
      <c r="BA26" s="8">
        <v>0.05</v>
      </c>
      <c r="BB26" s="6">
        <v>10326.719999999996</v>
      </c>
      <c r="BC26" s="8">
        <v>2.23</v>
      </c>
      <c r="BD26" s="6">
        <v>4430.25</v>
      </c>
      <c r="BE26" s="8">
        <v>0.96</v>
      </c>
      <c r="BF26" s="30">
        <f t="shared" si="0"/>
        <v>80850.060000000027</v>
      </c>
      <c r="BG26" s="30">
        <f t="shared" si="1"/>
        <v>18.72</v>
      </c>
      <c r="BH26" s="4">
        <v>0</v>
      </c>
      <c r="BI26" s="4">
        <v>0</v>
      </c>
      <c r="BJ26" s="4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4" t="s">
        <v>382</v>
      </c>
      <c r="BS26" s="4"/>
      <c r="BT26" s="9"/>
      <c r="BU26" s="4"/>
      <c r="BV26" s="9"/>
      <c r="BW26" s="9"/>
      <c r="BX26" s="9"/>
      <c r="BY26" s="9"/>
      <c r="BZ26" s="9"/>
      <c r="CA26" s="9"/>
      <c r="CB26" s="4" t="s">
        <v>382</v>
      </c>
      <c r="CC26" s="4"/>
      <c r="CD26" s="9"/>
      <c r="CE26" s="4"/>
      <c r="CF26" s="9"/>
      <c r="CG26" s="9"/>
      <c r="CH26" s="9"/>
      <c r="CI26" s="9"/>
      <c r="CJ26" s="9"/>
      <c r="CK26" s="9"/>
      <c r="CL26" s="4" t="s">
        <v>382</v>
      </c>
      <c r="CM26" s="4"/>
      <c r="CN26" s="9"/>
      <c r="CO26" s="4"/>
      <c r="CP26" s="9"/>
      <c r="CQ26" s="9"/>
      <c r="CR26" s="9"/>
      <c r="CS26" s="9"/>
      <c r="CT26" s="9"/>
      <c r="CU26" s="9"/>
      <c r="CV26" s="4" t="s">
        <v>382</v>
      </c>
      <c r="CW26" s="4"/>
      <c r="CX26" s="9"/>
      <c r="CY26" s="4"/>
      <c r="CZ26" s="9"/>
      <c r="DA26" s="9"/>
      <c r="DB26" s="9"/>
      <c r="DC26" s="9"/>
      <c r="DD26" s="9"/>
      <c r="DE26" s="9"/>
      <c r="DF26" s="4" t="s">
        <v>382</v>
      </c>
      <c r="DG26" s="4"/>
      <c r="DH26" s="9"/>
      <c r="DI26" s="4"/>
      <c r="DJ26" s="9"/>
      <c r="DK26" s="9"/>
      <c r="DL26" s="9"/>
      <c r="DM26" s="9"/>
      <c r="DN26" s="9"/>
      <c r="DO26" s="9"/>
      <c r="DP26" s="4" t="s">
        <v>382</v>
      </c>
      <c r="DQ26" s="4"/>
      <c r="DR26" s="9"/>
      <c r="DS26" s="4"/>
      <c r="DT26" s="9"/>
      <c r="DU26" s="9"/>
      <c r="DV26" s="9"/>
      <c r="DW26" s="9"/>
      <c r="DX26" s="9"/>
      <c r="DY26" s="9"/>
      <c r="DZ26" s="4"/>
      <c r="EA26" s="4"/>
      <c r="EB26" s="4"/>
      <c r="EC26" s="4"/>
      <c r="ED26" s="4">
        <v>36</v>
      </c>
      <c r="EE26" s="63">
        <v>2</v>
      </c>
      <c r="EF26" s="9"/>
    </row>
    <row r="27" spans="1:136" x14ac:dyDescent="0.25">
      <c r="A27" s="26">
        <v>24</v>
      </c>
      <c r="B27" s="27" t="s">
        <v>750</v>
      </c>
      <c r="C27" s="27" t="s">
        <v>751</v>
      </c>
      <c r="D27" s="1">
        <v>43466</v>
      </c>
      <c r="E27" s="1">
        <v>43830</v>
      </c>
      <c r="F27" s="9">
        <v>0</v>
      </c>
      <c r="G27" s="9">
        <v>0</v>
      </c>
      <c r="H27" s="9">
        <v>29749.200000000001</v>
      </c>
      <c r="I27" s="9">
        <v>925352.52</v>
      </c>
      <c r="J27" s="9">
        <v>606253.11</v>
      </c>
      <c r="K27" s="9">
        <v>76151.159999999974</v>
      </c>
      <c r="L27" s="9">
        <v>242948.24999999997</v>
      </c>
      <c r="M27" s="9">
        <v>919043.4099999998</v>
      </c>
      <c r="N27" s="9">
        <v>919043.4099999998</v>
      </c>
      <c r="O27" s="9">
        <v>0</v>
      </c>
      <c r="P27" s="9">
        <v>0</v>
      </c>
      <c r="Q27" s="9">
        <v>0</v>
      </c>
      <c r="R27" s="9">
        <v>0</v>
      </c>
      <c r="S27" s="9">
        <v>919043.4099999998</v>
      </c>
      <c r="T27" s="9">
        <v>0</v>
      </c>
      <c r="U27" s="9">
        <v>0</v>
      </c>
      <c r="V27" s="9">
        <v>36058.310000000172</v>
      </c>
      <c r="W27" s="4" t="s">
        <v>238</v>
      </c>
      <c r="X27" s="6">
        <v>242948.24999999997</v>
      </c>
      <c r="Y27" s="8">
        <v>5.2799999999999994</v>
      </c>
      <c r="Z27" s="6">
        <v>78681.959999999992</v>
      </c>
      <c r="AA27" s="8">
        <v>1.71</v>
      </c>
      <c r="AB27" s="6">
        <v>17369.82</v>
      </c>
      <c r="AC27" s="8">
        <v>0</v>
      </c>
      <c r="AD27" s="6">
        <v>21165.84</v>
      </c>
      <c r="AE27" s="8">
        <v>0.45999999999999996</v>
      </c>
      <c r="AF27" s="6">
        <v>164265.60000000001</v>
      </c>
      <c r="AG27" s="8">
        <v>3.57</v>
      </c>
      <c r="AH27" s="6">
        <v>49233.719999999994</v>
      </c>
      <c r="AI27" s="8">
        <v>1.07</v>
      </c>
      <c r="AJ27" s="6">
        <v>0</v>
      </c>
      <c r="AK27" s="8">
        <v>0</v>
      </c>
      <c r="AL27" s="6">
        <v>1380.36</v>
      </c>
      <c r="AM27" s="8">
        <v>0.03</v>
      </c>
      <c r="AN27" s="6">
        <v>0</v>
      </c>
      <c r="AO27" s="8">
        <v>0</v>
      </c>
      <c r="AP27" s="6">
        <v>43252.08</v>
      </c>
      <c r="AQ27" s="8">
        <v>0.94</v>
      </c>
      <c r="AR27" s="6">
        <v>51534.359999999993</v>
      </c>
      <c r="AS27" s="8">
        <v>1.1200000000000001</v>
      </c>
      <c r="AT27" s="6">
        <v>8282.2800000000025</v>
      </c>
      <c r="AU27" s="8">
        <v>0.18</v>
      </c>
      <c r="AV27" s="6">
        <v>98927.51999999996</v>
      </c>
      <c r="AW27" s="8">
        <v>2.1500000000000004</v>
      </c>
      <c r="AX27" s="6">
        <v>5751.6</v>
      </c>
      <c r="AY27" s="8">
        <v>0</v>
      </c>
      <c r="AZ27" s="6">
        <v>2300.64</v>
      </c>
      <c r="BA27" s="8">
        <v>0.05</v>
      </c>
      <c r="BB27" s="6">
        <v>76151.159999999974</v>
      </c>
      <c r="BC27" s="8">
        <v>1.28</v>
      </c>
      <c r="BD27" s="6">
        <v>64107.329999999987</v>
      </c>
      <c r="BE27" s="8">
        <v>1.3900000000000001</v>
      </c>
      <c r="BF27" s="30">
        <f t="shared" ref="BF27" si="2">X27+Z27+AB27+AD27+AF27+AH27+AJ27+AL27+AN27+AP27+AR27+AT27+AV27+AX27+AZ27+BB27+BD27</f>
        <v>925352.51999999967</v>
      </c>
      <c r="BG27" s="30">
        <f t="shared" ref="BG27" si="3">Y27+AA27+AC27+AE27+AG27+AI27+AK27+AM27+AO27+AQ27+AS27+AU27+AW27+AY27+BA27+BC27+BE27</f>
        <v>19.23</v>
      </c>
      <c r="BH27" s="4">
        <v>0</v>
      </c>
      <c r="BI27" s="4">
        <v>0</v>
      </c>
      <c r="BJ27" s="4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4" t="s">
        <v>382</v>
      </c>
      <c r="BS27" s="4"/>
      <c r="BT27" s="9"/>
      <c r="BU27" s="4"/>
      <c r="BV27" s="9"/>
      <c r="BW27" s="9"/>
      <c r="BX27" s="9"/>
      <c r="BY27" s="9"/>
      <c r="BZ27" s="9"/>
      <c r="CA27" s="9"/>
      <c r="CB27" s="4" t="s">
        <v>382</v>
      </c>
      <c r="CC27" s="4"/>
      <c r="CD27" s="9"/>
      <c r="CE27" s="4"/>
      <c r="CF27" s="9"/>
      <c r="CG27" s="9"/>
      <c r="CH27" s="9"/>
      <c r="CI27" s="9"/>
      <c r="CJ27" s="9"/>
      <c r="CK27" s="9"/>
      <c r="CL27" s="4" t="s">
        <v>382</v>
      </c>
      <c r="CM27" s="4"/>
      <c r="CN27" s="9"/>
      <c r="CO27" s="4"/>
      <c r="CP27" s="9"/>
      <c r="CQ27" s="9"/>
      <c r="CR27" s="9"/>
      <c r="CS27" s="9"/>
      <c r="CT27" s="9"/>
      <c r="CU27" s="9"/>
      <c r="CV27" s="4" t="s">
        <v>382</v>
      </c>
      <c r="CW27" s="4"/>
      <c r="CX27" s="9"/>
      <c r="CY27" s="4"/>
      <c r="CZ27" s="9"/>
      <c r="DA27" s="9"/>
      <c r="DB27" s="9"/>
      <c r="DC27" s="9"/>
      <c r="DD27" s="9"/>
      <c r="DE27" s="9"/>
      <c r="DF27" s="4" t="s">
        <v>382</v>
      </c>
      <c r="DG27" s="4"/>
      <c r="DH27" s="9"/>
      <c r="DI27" s="4"/>
      <c r="DJ27" s="9"/>
      <c r="DK27" s="9"/>
      <c r="DL27" s="9"/>
      <c r="DM27" s="9"/>
      <c r="DN27" s="9"/>
      <c r="DO27" s="9"/>
      <c r="DP27" s="4" t="s">
        <v>382</v>
      </c>
      <c r="DQ27" s="4"/>
      <c r="DR27" s="9"/>
      <c r="DS27" s="4"/>
      <c r="DT27" s="9"/>
      <c r="DU27" s="9"/>
      <c r="DV27" s="9"/>
      <c r="DW27" s="9"/>
      <c r="DX27" s="9"/>
      <c r="DY27" s="9"/>
      <c r="DZ27" s="4"/>
      <c r="EA27" s="4"/>
      <c r="EB27" s="4"/>
      <c r="EC27" s="4"/>
      <c r="ED27" s="4">
        <v>24</v>
      </c>
      <c r="EE27" s="63">
        <v>2</v>
      </c>
      <c r="EF27" s="9"/>
    </row>
    <row r="28" spans="1:136" x14ac:dyDescent="0.25">
      <c r="A28" s="26">
        <v>25</v>
      </c>
      <c r="B28" s="27" t="s">
        <v>754</v>
      </c>
      <c r="C28" s="27" t="s">
        <v>755</v>
      </c>
      <c r="D28" s="1">
        <v>43466</v>
      </c>
      <c r="E28" s="1">
        <v>43830</v>
      </c>
      <c r="F28" s="9">
        <v>0</v>
      </c>
      <c r="G28" s="9">
        <v>0</v>
      </c>
      <c r="H28" s="9">
        <v>73739.710000000006</v>
      </c>
      <c r="I28" s="9">
        <v>584625.85</v>
      </c>
      <c r="J28" s="9">
        <v>368240.35000000003</v>
      </c>
      <c r="K28" s="9">
        <v>68251.680000000008</v>
      </c>
      <c r="L28" s="9">
        <v>148133.81999999995</v>
      </c>
      <c r="M28" s="9">
        <v>587257.97</v>
      </c>
      <c r="N28" s="9">
        <v>587257.97</v>
      </c>
      <c r="O28" s="9">
        <v>0</v>
      </c>
      <c r="P28" s="9">
        <v>0</v>
      </c>
      <c r="Q28" s="9">
        <v>0</v>
      </c>
      <c r="R28" s="9">
        <v>0</v>
      </c>
      <c r="S28" s="9">
        <v>587257.97</v>
      </c>
      <c r="T28" s="9">
        <v>0</v>
      </c>
      <c r="U28" s="9">
        <v>0</v>
      </c>
      <c r="V28" s="9">
        <v>71116.539999999921</v>
      </c>
      <c r="W28" s="4" t="s">
        <v>238</v>
      </c>
      <c r="X28" s="6">
        <v>148133.81999999995</v>
      </c>
      <c r="Y28" s="8">
        <v>4.84</v>
      </c>
      <c r="Z28" s="6">
        <v>53866.890000000007</v>
      </c>
      <c r="AA28" s="8">
        <v>1.76</v>
      </c>
      <c r="AB28" s="6">
        <v>11553.3</v>
      </c>
      <c r="AC28" s="8">
        <v>0</v>
      </c>
      <c r="AD28" s="6">
        <v>14078.760000000002</v>
      </c>
      <c r="AE28" s="8">
        <v>0.45999999999999996</v>
      </c>
      <c r="AF28" s="6">
        <v>88757.85</v>
      </c>
      <c r="AG28" s="8">
        <v>2.9</v>
      </c>
      <c r="AH28" s="6">
        <v>0</v>
      </c>
      <c r="AI28" s="8">
        <v>0</v>
      </c>
      <c r="AJ28" s="6">
        <v>0</v>
      </c>
      <c r="AK28" s="8">
        <v>0</v>
      </c>
      <c r="AL28" s="6">
        <v>918.15000000000009</v>
      </c>
      <c r="AM28" s="8">
        <v>0.03</v>
      </c>
      <c r="AN28" s="6">
        <v>0</v>
      </c>
      <c r="AO28" s="8">
        <v>0</v>
      </c>
      <c r="AP28" s="6">
        <v>28769.820000000003</v>
      </c>
      <c r="AQ28" s="8">
        <v>0.94</v>
      </c>
      <c r="AR28" s="6">
        <v>34278.899999999994</v>
      </c>
      <c r="AS28" s="8">
        <v>1.1200000000000001</v>
      </c>
      <c r="AT28" s="6">
        <v>5509.08</v>
      </c>
      <c r="AU28" s="8">
        <v>0.18</v>
      </c>
      <c r="AV28" s="6">
        <v>99470.010000000024</v>
      </c>
      <c r="AW28" s="8">
        <v>3.25</v>
      </c>
      <c r="AX28" s="6">
        <v>3825.6000000000004</v>
      </c>
      <c r="AY28" s="8">
        <v>0</v>
      </c>
      <c r="AZ28" s="6">
        <v>1530.3000000000002</v>
      </c>
      <c r="BA28" s="8">
        <v>0.05</v>
      </c>
      <c r="BB28" s="6">
        <v>68251.680000000008</v>
      </c>
      <c r="BC28" s="8">
        <v>2.23</v>
      </c>
      <c r="BD28" s="6">
        <v>25681.69</v>
      </c>
      <c r="BE28" s="8">
        <v>0.83000000000000007</v>
      </c>
      <c r="BF28" s="30">
        <f t="shared" si="0"/>
        <v>584625.85</v>
      </c>
      <c r="BG28" s="30">
        <f t="shared" si="1"/>
        <v>18.589999999999996</v>
      </c>
      <c r="BH28" s="4">
        <v>0</v>
      </c>
      <c r="BI28" s="4">
        <v>0</v>
      </c>
      <c r="BJ28" s="4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4" t="s">
        <v>382</v>
      </c>
      <c r="BS28" s="4"/>
      <c r="BT28" s="9"/>
      <c r="BU28" s="4"/>
      <c r="BV28" s="9"/>
      <c r="BW28" s="9"/>
      <c r="BX28" s="9"/>
      <c r="BY28" s="9"/>
      <c r="BZ28" s="9"/>
      <c r="CA28" s="9"/>
      <c r="CB28" s="4" t="s">
        <v>382</v>
      </c>
      <c r="CC28" s="4"/>
      <c r="CD28" s="9"/>
      <c r="CE28" s="4"/>
      <c r="CF28" s="9"/>
      <c r="CG28" s="9"/>
      <c r="CH28" s="9"/>
      <c r="CI28" s="9"/>
      <c r="CJ28" s="9"/>
      <c r="CK28" s="9"/>
      <c r="CL28" s="4" t="s">
        <v>382</v>
      </c>
      <c r="CM28" s="4"/>
      <c r="CN28" s="9"/>
      <c r="CO28" s="4"/>
      <c r="CP28" s="9"/>
      <c r="CQ28" s="9"/>
      <c r="CR28" s="9"/>
      <c r="CS28" s="9"/>
      <c r="CT28" s="9"/>
      <c r="CU28" s="9"/>
      <c r="CV28" s="4" t="s">
        <v>382</v>
      </c>
      <c r="CW28" s="4"/>
      <c r="CX28" s="9"/>
      <c r="CY28" s="4"/>
      <c r="CZ28" s="9"/>
      <c r="DA28" s="9"/>
      <c r="DB28" s="9"/>
      <c r="DC28" s="9"/>
      <c r="DD28" s="9"/>
      <c r="DE28" s="9"/>
      <c r="DF28" s="4" t="s">
        <v>382</v>
      </c>
      <c r="DG28" s="4"/>
      <c r="DH28" s="9"/>
      <c r="DI28" s="4"/>
      <c r="DJ28" s="9"/>
      <c r="DK28" s="9"/>
      <c r="DL28" s="9"/>
      <c r="DM28" s="9"/>
      <c r="DN28" s="9"/>
      <c r="DO28" s="9"/>
      <c r="DP28" s="4" t="s">
        <v>382</v>
      </c>
      <c r="DQ28" s="4"/>
      <c r="DR28" s="9"/>
      <c r="DS28" s="4"/>
      <c r="DT28" s="9"/>
      <c r="DU28" s="9"/>
      <c r="DV28" s="9"/>
      <c r="DW28" s="9"/>
      <c r="DX28" s="9"/>
      <c r="DY28" s="9"/>
      <c r="DZ28" s="4"/>
      <c r="EA28" s="4"/>
      <c r="EB28" s="4"/>
      <c r="EC28" s="4"/>
      <c r="ED28" s="4">
        <v>72</v>
      </c>
      <c r="EE28" s="63">
        <v>3</v>
      </c>
      <c r="EF28" s="9">
        <f>593.09+1073.09</f>
        <v>1666.1799999999998</v>
      </c>
    </row>
    <row r="29" spans="1:136" x14ac:dyDescent="0.25">
      <c r="A29" s="26">
        <v>26</v>
      </c>
      <c r="B29" s="27" t="s">
        <v>759</v>
      </c>
      <c r="C29" s="27" t="s">
        <v>760</v>
      </c>
      <c r="D29" s="1">
        <v>43466</v>
      </c>
      <c r="E29" s="1">
        <v>43830</v>
      </c>
      <c r="F29" s="9">
        <v>0</v>
      </c>
      <c r="G29" s="9">
        <v>0</v>
      </c>
      <c r="H29" s="9">
        <v>17437.57</v>
      </c>
      <c r="I29" s="9">
        <v>295441.01999999996</v>
      </c>
      <c r="J29" s="9">
        <v>187753.43999999997</v>
      </c>
      <c r="K29" s="9">
        <v>33966.480000000003</v>
      </c>
      <c r="L29" s="9">
        <v>73721.099999999991</v>
      </c>
      <c r="M29" s="9">
        <v>272975.84000000003</v>
      </c>
      <c r="N29" s="9">
        <v>272975.84000000003</v>
      </c>
      <c r="O29" s="9">
        <v>0</v>
      </c>
      <c r="P29" s="9">
        <v>0</v>
      </c>
      <c r="Q29" s="9">
        <v>0</v>
      </c>
      <c r="R29" s="9">
        <v>0</v>
      </c>
      <c r="S29" s="9">
        <v>272975.84000000003</v>
      </c>
      <c r="T29" s="9">
        <v>0</v>
      </c>
      <c r="U29" s="9">
        <v>0</v>
      </c>
      <c r="V29" s="9">
        <v>39902.749999999942</v>
      </c>
      <c r="W29" s="4" t="s">
        <v>238</v>
      </c>
      <c r="X29" s="6">
        <v>73721.099999999991</v>
      </c>
      <c r="Y29" s="8">
        <v>4.84</v>
      </c>
      <c r="Z29" s="6">
        <v>9086.3399999999929</v>
      </c>
      <c r="AA29" s="8">
        <v>1.76</v>
      </c>
      <c r="AB29" s="6">
        <v>17249.759999999998</v>
      </c>
      <c r="AC29" s="8">
        <v>0</v>
      </c>
      <c r="AD29" s="6">
        <v>7006.5599999999995</v>
      </c>
      <c r="AE29" s="8">
        <v>0.45999999999999996</v>
      </c>
      <c r="AF29" s="6">
        <v>44171.640000000007</v>
      </c>
      <c r="AG29" s="8">
        <v>2.9</v>
      </c>
      <c r="AH29" s="6">
        <v>0</v>
      </c>
      <c r="AI29" s="8">
        <v>0</v>
      </c>
      <c r="AJ29" s="6">
        <v>0</v>
      </c>
      <c r="AK29" s="8">
        <v>0</v>
      </c>
      <c r="AL29" s="6">
        <v>456.95999999999987</v>
      </c>
      <c r="AM29" s="8">
        <v>0.03</v>
      </c>
      <c r="AN29" s="6">
        <v>0</v>
      </c>
      <c r="AO29" s="8">
        <v>0</v>
      </c>
      <c r="AP29" s="6">
        <v>14317.679999999998</v>
      </c>
      <c r="AQ29" s="8">
        <v>0.94</v>
      </c>
      <c r="AR29" s="6">
        <v>17059.439999999995</v>
      </c>
      <c r="AS29" s="8">
        <v>1.1200000000000001</v>
      </c>
      <c r="AT29" s="6">
        <v>2741.6399999999994</v>
      </c>
      <c r="AU29" s="8">
        <v>0.18</v>
      </c>
      <c r="AV29" s="6">
        <v>49502.640000000014</v>
      </c>
      <c r="AW29" s="8">
        <v>3.25</v>
      </c>
      <c r="AX29" s="6">
        <v>5711.8499999999995</v>
      </c>
      <c r="AY29" s="8">
        <v>0</v>
      </c>
      <c r="AZ29" s="6">
        <v>761.64000000000021</v>
      </c>
      <c r="BA29" s="8">
        <v>0.05</v>
      </c>
      <c r="BB29" s="6">
        <v>33966.480000000003</v>
      </c>
      <c r="BC29" s="8">
        <v>2.23</v>
      </c>
      <c r="BD29" s="6">
        <v>19687.29</v>
      </c>
      <c r="BE29" s="8">
        <v>1.29</v>
      </c>
      <c r="BF29" s="30">
        <f t="shared" si="0"/>
        <v>295441.02</v>
      </c>
      <c r="BG29" s="30">
        <f t="shared" si="1"/>
        <v>19.049999999999997</v>
      </c>
      <c r="BH29" s="4">
        <v>0</v>
      </c>
      <c r="BI29" s="4">
        <v>0</v>
      </c>
      <c r="BJ29" s="4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4" t="s">
        <v>382</v>
      </c>
      <c r="BS29" s="4"/>
      <c r="BT29" s="9"/>
      <c r="BU29" s="4"/>
      <c r="BV29" s="9"/>
      <c r="BW29" s="9"/>
      <c r="BX29" s="9"/>
      <c r="BY29" s="9"/>
      <c r="BZ29" s="9"/>
      <c r="CA29" s="9"/>
      <c r="CB29" s="4" t="s">
        <v>382</v>
      </c>
      <c r="CC29" s="4"/>
      <c r="CD29" s="9"/>
      <c r="CE29" s="4"/>
      <c r="CF29" s="9"/>
      <c r="CG29" s="9"/>
      <c r="CH29" s="9"/>
      <c r="CI29" s="9"/>
      <c r="CJ29" s="9"/>
      <c r="CK29" s="9"/>
      <c r="CL29" s="4" t="s">
        <v>382</v>
      </c>
      <c r="CM29" s="4"/>
      <c r="CN29" s="9"/>
      <c r="CO29" s="4"/>
      <c r="CP29" s="9"/>
      <c r="CQ29" s="9"/>
      <c r="CR29" s="9"/>
      <c r="CS29" s="9"/>
      <c r="CT29" s="9"/>
      <c r="CU29" s="9"/>
      <c r="CV29" s="4" t="s">
        <v>382</v>
      </c>
      <c r="CW29" s="4"/>
      <c r="CX29" s="9"/>
      <c r="CY29" s="4"/>
      <c r="CZ29" s="9"/>
      <c r="DA29" s="9"/>
      <c r="DB29" s="9"/>
      <c r="DC29" s="9"/>
      <c r="DD29" s="9"/>
      <c r="DE29" s="9"/>
      <c r="DF29" s="4" t="s">
        <v>382</v>
      </c>
      <c r="DG29" s="4"/>
      <c r="DH29" s="9"/>
      <c r="DI29" s="4"/>
      <c r="DJ29" s="9"/>
      <c r="DK29" s="9"/>
      <c r="DL29" s="9"/>
      <c r="DM29" s="9"/>
      <c r="DN29" s="9"/>
      <c r="DO29" s="9"/>
      <c r="DP29" s="4" t="s">
        <v>382</v>
      </c>
      <c r="DQ29" s="4"/>
      <c r="DR29" s="9"/>
      <c r="DS29" s="4"/>
      <c r="DT29" s="9"/>
      <c r="DU29" s="9"/>
      <c r="DV29" s="9"/>
      <c r="DW29" s="9"/>
      <c r="DX29" s="9"/>
      <c r="DY29" s="9"/>
      <c r="DZ29" s="4"/>
      <c r="EA29" s="4"/>
      <c r="EB29" s="4"/>
      <c r="EC29" s="4"/>
      <c r="ED29" s="4">
        <v>36</v>
      </c>
      <c r="EE29" s="4">
        <f>1+1</f>
        <v>2</v>
      </c>
      <c r="EF29" s="9">
        <v>107.66</v>
      </c>
    </row>
    <row r="30" spans="1:136" x14ac:dyDescent="0.25">
      <c r="A30" s="26">
        <v>27</v>
      </c>
      <c r="B30" s="27" t="s">
        <v>764</v>
      </c>
      <c r="C30" s="27" t="s">
        <v>765</v>
      </c>
      <c r="D30" s="1">
        <v>43466</v>
      </c>
      <c r="E30" s="1">
        <v>43830</v>
      </c>
      <c r="F30" s="9">
        <v>0</v>
      </c>
      <c r="G30" s="9">
        <v>0</v>
      </c>
      <c r="H30" s="9">
        <v>67756.44</v>
      </c>
      <c r="I30" s="9">
        <v>818154.27</v>
      </c>
      <c r="J30" s="9">
        <v>522407.97000000003</v>
      </c>
      <c r="K30" s="9">
        <v>100261.56</v>
      </c>
      <c r="L30" s="9">
        <v>195484.74000000005</v>
      </c>
      <c r="M30" s="9">
        <v>804738.65</v>
      </c>
      <c r="N30" s="9">
        <v>790338.65</v>
      </c>
      <c r="O30" s="9">
        <v>0</v>
      </c>
      <c r="P30" s="9">
        <v>0</v>
      </c>
      <c r="Q30" s="9">
        <v>14400</v>
      </c>
      <c r="R30" s="9">
        <v>0</v>
      </c>
      <c r="S30" s="9">
        <v>804738.64999999991</v>
      </c>
      <c r="T30" s="9">
        <v>0</v>
      </c>
      <c r="U30" s="9">
        <v>0</v>
      </c>
      <c r="V30" s="9">
        <v>81172.060000000172</v>
      </c>
      <c r="W30" s="4" t="s">
        <v>238</v>
      </c>
      <c r="X30" s="6">
        <v>192604.74000000011</v>
      </c>
      <c r="Y30" s="8">
        <v>4.84</v>
      </c>
      <c r="Z30" s="6">
        <v>70038.12</v>
      </c>
      <c r="AA30" s="8">
        <v>1.76</v>
      </c>
      <c r="AB30" s="6">
        <v>15022.38</v>
      </c>
      <c r="AC30" s="8">
        <v>0</v>
      </c>
      <c r="AD30" s="6">
        <v>18305.520000000004</v>
      </c>
      <c r="AE30" s="8">
        <v>0.45999999999999996</v>
      </c>
      <c r="AF30" s="6">
        <v>115403.76</v>
      </c>
      <c r="AG30" s="8">
        <v>2.9</v>
      </c>
      <c r="AH30" s="6">
        <v>0</v>
      </c>
      <c r="AI30" s="8">
        <v>0</v>
      </c>
      <c r="AJ30" s="6">
        <v>0</v>
      </c>
      <c r="AK30" s="8">
        <v>0</v>
      </c>
      <c r="AL30" s="6">
        <v>1193.8799999999997</v>
      </c>
      <c r="AM30" s="8">
        <v>0.03</v>
      </c>
      <c r="AN30" s="6">
        <v>0</v>
      </c>
      <c r="AO30" s="8">
        <v>0</v>
      </c>
      <c r="AP30" s="6">
        <v>37406.759999999995</v>
      </c>
      <c r="AQ30" s="8">
        <v>0.94</v>
      </c>
      <c r="AR30" s="6">
        <v>44569.80000000001</v>
      </c>
      <c r="AS30" s="8">
        <v>1.1200000000000001</v>
      </c>
      <c r="AT30" s="6">
        <v>7162.9199999999992</v>
      </c>
      <c r="AU30" s="8">
        <v>0.18</v>
      </c>
      <c r="AV30" s="6">
        <v>129331.79999999999</v>
      </c>
      <c r="AW30" s="8">
        <v>3.25</v>
      </c>
      <c r="AX30" s="6">
        <v>4974.3000000000011</v>
      </c>
      <c r="AY30" s="8">
        <v>0</v>
      </c>
      <c r="AZ30" s="6">
        <v>1989.8399999999997</v>
      </c>
      <c r="BA30" s="8">
        <v>0.05</v>
      </c>
      <c r="BB30" s="6">
        <v>100261.56</v>
      </c>
      <c r="BC30" s="8">
        <v>2.23</v>
      </c>
      <c r="BD30" s="6">
        <v>77008.89</v>
      </c>
      <c r="BE30" s="8">
        <v>1.93</v>
      </c>
      <c r="BF30" s="30">
        <f t="shared" si="0"/>
        <v>815274.27000000014</v>
      </c>
      <c r="BG30" s="30">
        <f t="shared" si="1"/>
        <v>19.689999999999998</v>
      </c>
      <c r="BH30" s="4">
        <v>0</v>
      </c>
      <c r="BI30" s="4">
        <v>0</v>
      </c>
      <c r="BJ30" s="4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4" t="s">
        <v>382</v>
      </c>
      <c r="BS30" s="4"/>
      <c r="BT30" s="9"/>
      <c r="BU30" s="4"/>
      <c r="BV30" s="9"/>
      <c r="BW30" s="9"/>
      <c r="BX30" s="9"/>
      <c r="BY30" s="9"/>
      <c r="BZ30" s="9"/>
      <c r="CA30" s="9"/>
      <c r="CB30" s="4" t="s">
        <v>382</v>
      </c>
      <c r="CC30" s="4"/>
      <c r="CD30" s="9"/>
      <c r="CE30" s="4"/>
      <c r="CF30" s="9"/>
      <c r="CG30" s="9"/>
      <c r="CH30" s="9"/>
      <c r="CI30" s="9"/>
      <c r="CJ30" s="9"/>
      <c r="CK30" s="9"/>
      <c r="CL30" s="4" t="s">
        <v>382</v>
      </c>
      <c r="CM30" s="4"/>
      <c r="CN30" s="9"/>
      <c r="CO30" s="4"/>
      <c r="CP30" s="9"/>
      <c r="CQ30" s="9"/>
      <c r="CR30" s="9"/>
      <c r="CS30" s="9"/>
      <c r="CT30" s="9"/>
      <c r="CU30" s="9"/>
      <c r="CV30" s="4" t="s">
        <v>382</v>
      </c>
      <c r="CW30" s="4"/>
      <c r="CX30" s="9"/>
      <c r="CY30" s="4"/>
      <c r="CZ30" s="9"/>
      <c r="DA30" s="9"/>
      <c r="DB30" s="9"/>
      <c r="DC30" s="9"/>
      <c r="DD30" s="9"/>
      <c r="DE30" s="9"/>
      <c r="DF30" s="4" t="s">
        <v>382</v>
      </c>
      <c r="DG30" s="4"/>
      <c r="DH30" s="9"/>
      <c r="DI30" s="4"/>
      <c r="DJ30" s="9"/>
      <c r="DK30" s="9"/>
      <c r="DL30" s="9"/>
      <c r="DM30" s="9"/>
      <c r="DN30" s="9"/>
      <c r="DO30" s="9"/>
      <c r="DP30" s="4" t="s">
        <v>382</v>
      </c>
      <c r="DQ30" s="4"/>
      <c r="DR30" s="9"/>
      <c r="DS30" s="4"/>
      <c r="DT30" s="9"/>
      <c r="DU30" s="9"/>
      <c r="DV30" s="9"/>
      <c r="DW30" s="9"/>
      <c r="DX30" s="9"/>
      <c r="DY30" s="9"/>
      <c r="DZ30" s="4"/>
      <c r="EA30" s="4"/>
      <c r="EB30" s="4"/>
      <c r="EC30" s="4"/>
      <c r="ED30" s="4">
        <v>108</v>
      </c>
      <c r="EE30" s="4">
        <f>1+1+1</f>
        <v>3</v>
      </c>
      <c r="EF30" s="9">
        <v>4228.7</v>
      </c>
    </row>
    <row r="31" spans="1:136" x14ac:dyDescent="0.25">
      <c r="A31" s="26">
        <v>28</v>
      </c>
      <c r="B31" s="27" t="s">
        <v>396</v>
      </c>
      <c r="C31" s="27" t="s">
        <v>605</v>
      </c>
      <c r="D31" s="1">
        <v>43466</v>
      </c>
      <c r="E31" s="1">
        <v>43830</v>
      </c>
      <c r="F31" s="9">
        <v>0</v>
      </c>
      <c r="G31" s="9">
        <v>0</v>
      </c>
      <c r="H31" s="9">
        <v>179263.87</v>
      </c>
      <c r="I31" s="9">
        <v>946692.15999999968</v>
      </c>
      <c r="J31" s="9">
        <v>616717.56999999983</v>
      </c>
      <c r="K31" s="9">
        <v>104079.69</v>
      </c>
      <c r="L31" s="9">
        <v>225894.89999999997</v>
      </c>
      <c r="M31" s="9">
        <v>915909.15</v>
      </c>
      <c r="N31" s="9">
        <v>915909.15</v>
      </c>
      <c r="O31" s="9">
        <v>0</v>
      </c>
      <c r="P31" s="9">
        <v>0</v>
      </c>
      <c r="Q31" s="9">
        <v>0</v>
      </c>
      <c r="R31" s="9">
        <v>0</v>
      </c>
      <c r="S31" s="9">
        <v>915909.15</v>
      </c>
      <c r="T31" s="9">
        <v>0</v>
      </c>
      <c r="U31" s="9">
        <v>0</v>
      </c>
      <c r="V31" s="9">
        <v>210046.90999999957</v>
      </c>
      <c r="W31" s="4" t="s">
        <v>238</v>
      </c>
      <c r="X31" s="6">
        <v>225894.89999999997</v>
      </c>
      <c r="Y31" s="8">
        <v>4.84</v>
      </c>
      <c r="Z31" s="6">
        <v>75151.55</v>
      </c>
      <c r="AA31" s="8">
        <v>1.76</v>
      </c>
      <c r="AB31" s="6">
        <v>17625.329999999998</v>
      </c>
      <c r="AC31" s="8">
        <v>0</v>
      </c>
      <c r="AD31" s="6">
        <v>21469.410000000003</v>
      </c>
      <c r="AE31" s="8">
        <v>0.45999999999999996</v>
      </c>
      <c r="AF31" s="6">
        <v>135350.25</v>
      </c>
      <c r="AG31" s="8">
        <v>2.9</v>
      </c>
      <c r="AH31" s="6">
        <v>0</v>
      </c>
      <c r="AI31" s="8">
        <v>0</v>
      </c>
      <c r="AJ31" s="6">
        <v>0</v>
      </c>
      <c r="AK31" s="8">
        <v>0</v>
      </c>
      <c r="AL31" s="6">
        <v>1400.19</v>
      </c>
      <c r="AM31" s="8">
        <v>0.03</v>
      </c>
      <c r="AN31" s="6">
        <v>0</v>
      </c>
      <c r="AO31" s="8">
        <v>0</v>
      </c>
      <c r="AP31" s="6">
        <v>43872.18</v>
      </c>
      <c r="AQ31" s="8">
        <v>0.94</v>
      </c>
      <c r="AR31" s="6">
        <v>52273.229999999996</v>
      </c>
      <c r="AS31" s="8">
        <v>1.1200000000000001</v>
      </c>
      <c r="AT31" s="6">
        <v>8401.02</v>
      </c>
      <c r="AU31" s="8">
        <v>0.18</v>
      </c>
      <c r="AV31" s="6">
        <v>151685.63999999998</v>
      </c>
      <c r="AW31" s="8">
        <v>3.25</v>
      </c>
      <c r="AX31" s="6">
        <v>5836.2000000000007</v>
      </c>
      <c r="AY31" s="8">
        <v>0</v>
      </c>
      <c r="AZ31" s="6">
        <v>2333.67</v>
      </c>
      <c r="BA31" s="8">
        <v>0.05</v>
      </c>
      <c r="BB31" s="6">
        <v>104079.69</v>
      </c>
      <c r="BC31" s="8">
        <v>2.23</v>
      </c>
      <c r="BD31" s="6">
        <v>101318.90000000001</v>
      </c>
      <c r="BE31" s="8">
        <v>2.1799999999999997</v>
      </c>
      <c r="BF31" s="30">
        <f t="shared" si="0"/>
        <v>946692.16</v>
      </c>
      <c r="BG31" s="30">
        <f t="shared" si="1"/>
        <v>19.939999999999998</v>
      </c>
      <c r="BH31" s="4">
        <v>0</v>
      </c>
      <c r="BI31" s="4">
        <v>0</v>
      </c>
      <c r="BJ31" s="4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4" t="s">
        <v>382</v>
      </c>
      <c r="BS31" s="4"/>
      <c r="BT31" s="9"/>
      <c r="BU31" s="4"/>
      <c r="BV31" s="9"/>
      <c r="BW31" s="9"/>
      <c r="BX31" s="9"/>
      <c r="BY31" s="9"/>
      <c r="BZ31" s="9"/>
      <c r="CA31" s="9"/>
      <c r="CB31" s="4" t="s">
        <v>382</v>
      </c>
      <c r="CC31" s="4"/>
      <c r="CD31" s="9"/>
      <c r="CE31" s="4"/>
      <c r="CF31" s="9"/>
      <c r="CG31" s="9"/>
      <c r="CH31" s="9"/>
      <c r="CI31" s="9"/>
      <c r="CJ31" s="9"/>
      <c r="CK31" s="9"/>
      <c r="CL31" s="4" t="s">
        <v>382</v>
      </c>
      <c r="CM31" s="4"/>
      <c r="CN31" s="9"/>
      <c r="CO31" s="4"/>
      <c r="CP31" s="9"/>
      <c r="CQ31" s="9"/>
      <c r="CR31" s="9"/>
      <c r="CS31" s="9"/>
      <c r="CT31" s="9"/>
      <c r="CU31" s="9"/>
      <c r="CV31" s="4" t="s">
        <v>382</v>
      </c>
      <c r="CW31" s="4"/>
      <c r="CX31" s="9"/>
      <c r="CY31" s="4"/>
      <c r="CZ31" s="9"/>
      <c r="DA31" s="9"/>
      <c r="DB31" s="9"/>
      <c r="DC31" s="9"/>
      <c r="DD31" s="9"/>
      <c r="DE31" s="9"/>
      <c r="DF31" s="4" t="s">
        <v>382</v>
      </c>
      <c r="DG31" s="4"/>
      <c r="DH31" s="9"/>
      <c r="DI31" s="4"/>
      <c r="DJ31" s="9"/>
      <c r="DK31" s="9"/>
      <c r="DL31" s="9"/>
      <c r="DM31" s="9"/>
      <c r="DN31" s="9"/>
      <c r="DO31" s="9"/>
      <c r="DP31" s="4" t="s">
        <v>382</v>
      </c>
      <c r="DQ31" s="4"/>
      <c r="DR31" s="9"/>
      <c r="DS31" s="4"/>
      <c r="DT31" s="9"/>
      <c r="DU31" s="9"/>
      <c r="DV31" s="9"/>
      <c r="DW31" s="9"/>
      <c r="DX31" s="9"/>
      <c r="DY31" s="9"/>
      <c r="DZ31" s="4"/>
      <c r="EA31" s="4"/>
      <c r="EB31" s="4"/>
      <c r="EC31" s="4"/>
      <c r="ED31" s="4">
        <v>264</v>
      </c>
      <c r="EE31" s="4">
        <v>3</v>
      </c>
      <c r="EF31" s="9"/>
    </row>
    <row r="32" spans="1:136" x14ac:dyDescent="0.25">
      <c r="A32" s="26">
        <v>29</v>
      </c>
      <c r="B32" s="27" t="s">
        <v>397</v>
      </c>
      <c r="C32" s="27" t="s">
        <v>606</v>
      </c>
      <c r="D32" s="1">
        <v>43466</v>
      </c>
      <c r="E32" s="1">
        <v>43830</v>
      </c>
      <c r="F32" s="9">
        <v>0</v>
      </c>
      <c r="G32" s="9">
        <v>0</v>
      </c>
      <c r="H32" s="9">
        <v>122068.48</v>
      </c>
      <c r="I32" s="9">
        <v>980127.21000000008</v>
      </c>
      <c r="J32" s="9">
        <v>636944.84</v>
      </c>
      <c r="K32" s="9">
        <v>109085.77999999998</v>
      </c>
      <c r="L32" s="9">
        <v>234096.59000000008</v>
      </c>
      <c r="M32" s="9">
        <v>979742.70999999985</v>
      </c>
      <c r="N32" s="9">
        <v>979742.70999999985</v>
      </c>
      <c r="O32" s="9">
        <v>0</v>
      </c>
      <c r="P32" s="9">
        <v>0</v>
      </c>
      <c r="Q32" s="9">
        <v>0</v>
      </c>
      <c r="R32" s="9">
        <v>0</v>
      </c>
      <c r="S32" s="9">
        <v>979742.70999999985</v>
      </c>
      <c r="T32" s="9">
        <v>0</v>
      </c>
      <c r="U32" s="9">
        <v>0</v>
      </c>
      <c r="V32" s="9">
        <v>122453.01000000036</v>
      </c>
      <c r="W32" s="4" t="s">
        <v>238</v>
      </c>
      <c r="X32" s="6">
        <v>234096.59000000008</v>
      </c>
      <c r="Y32" s="8">
        <v>4.84</v>
      </c>
      <c r="Z32" s="6">
        <v>82507.649999999994</v>
      </c>
      <c r="AA32" s="8">
        <v>1.76</v>
      </c>
      <c r="AB32" s="6">
        <v>18464.73</v>
      </c>
      <c r="AC32" s="8">
        <v>0</v>
      </c>
      <c r="AD32" s="6">
        <v>22502.04</v>
      </c>
      <c r="AE32" s="8">
        <v>0.45999999999999996</v>
      </c>
      <c r="AF32" s="6">
        <v>141860.46000000002</v>
      </c>
      <c r="AG32" s="8">
        <v>2.9</v>
      </c>
      <c r="AH32" s="6">
        <v>0</v>
      </c>
      <c r="AI32" s="8">
        <v>0</v>
      </c>
      <c r="AJ32" s="6">
        <v>0</v>
      </c>
      <c r="AK32" s="8">
        <v>0</v>
      </c>
      <c r="AL32" s="6">
        <v>1467.5</v>
      </c>
      <c r="AM32" s="8">
        <v>0.03</v>
      </c>
      <c r="AN32" s="6">
        <v>0</v>
      </c>
      <c r="AO32" s="8">
        <v>0</v>
      </c>
      <c r="AP32" s="6">
        <v>45982.32</v>
      </c>
      <c r="AQ32" s="8">
        <v>0.94</v>
      </c>
      <c r="AR32" s="6">
        <v>54787.459999999977</v>
      </c>
      <c r="AS32" s="8">
        <v>1.1200000000000001</v>
      </c>
      <c r="AT32" s="6">
        <v>8805.16</v>
      </c>
      <c r="AU32" s="8">
        <v>0.18</v>
      </c>
      <c r="AV32" s="6">
        <v>158981.51999999999</v>
      </c>
      <c r="AW32" s="8">
        <v>3.25</v>
      </c>
      <c r="AX32" s="6">
        <v>6114.15</v>
      </c>
      <c r="AY32" s="8">
        <v>0</v>
      </c>
      <c r="AZ32" s="6">
        <v>2445.92</v>
      </c>
      <c r="BA32" s="8">
        <v>0.05</v>
      </c>
      <c r="BB32" s="6">
        <v>109085.77999999998</v>
      </c>
      <c r="BC32" s="8">
        <v>2.23</v>
      </c>
      <c r="BD32" s="6">
        <v>93025.930000000008</v>
      </c>
      <c r="BE32" s="8">
        <v>1.91</v>
      </c>
      <c r="BF32" s="30">
        <f t="shared" ref="BF32:BF57" si="4">X32+Z32+AB32+AD32+AF32+AH32+AJ32+AL32+AN32+AP32+AR32+AT32+AV32+AX32+AZ32+BB32+BD32</f>
        <v>980127.2100000002</v>
      </c>
      <c r="BG32" s="30">
        <f t="shared" ref="BG32:BG57" si="5">Y32+AA32+AC32+AE32+AG32+AI32+AK32+AM32+AO32+AQ32+AS32+AU32+AW32+AY32+BA32+BC32+BE32</f>
        <v>19.669999999999998</v>
      </c>
      <c r="BH32" s="4">
        <v>0</v>
      </c>
      <c r="BI32" s="4">
        <v>0</v>
      </c>
      <c r="BJ32" s="4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4" t="s">
        <v>382</v>
      </c>
      <c r="BS32" s="4"/>
      <c r="BT32" s="9"/>
      <c r="BU32" s="4"/>
      <c r="BV32" s="9"/>
      <c r="BW32" s="9"/>
      <c r="BX32" s="9"/>
      <c r="BY32" s="9"/>
      <c r="BZ32" s="9"/>
      <c r="CA32" s="9"/>
      <c r="CB32" s="4" t="s">
        <v>382</v>
      </c>
      <c r="CC32" s="4"/>
      <c r="CD32" s="9"/>
      <c r="CE32" s="4"/>
      <c r="CF32" s="9"/>
      <c r="CG32" s="9"/>
      <c r="CH32" s="9"/>
      <c r="CI32" s="9"/>
      <c r="CJ32" s="9"/>
      <c r="CK32" s="9"/>
      <c r="CL32" s="4" t="s">
        <v>382</v>
      </c>
      <c r="CM32" s="4"/>
      <c r="CN32" s="9"/>
      <c r="CO32" s="4"/>
      <c r="CP32" s="9"/>
      <c r="CQ32" s="9"/>
      <c r="CR32" s="9"/>
      <c r="CS32" s="9"/>
      <c r="CT32" s="9"/>
      <c r="CU32" s="9"/>
      <c r="CV32" s="4" t="s">
        <v>382</v>
      </c>
      <c r="CW32" s="4"/>
      <c r="CX32" s="9"/>
      <c r="CY32" s="4"/>
      <c r="CZ32" s="9"/>
      <c r="DA32" s="9"/>
      <c r="DB32" s="9"/>
      <c r="DC32" s="9"/>
      <c r="DD32" s="9"/>
      <c r="DE32" s="9"/>
      <c r="DF32" s="4" t="s">
        <v>382</v>
      </c>
      <c r="DG32" s="4"/>
      <c r="DH32" s="9"/>
      <c r="DI32" s="4"/>
      <c r="DJ32" s="9"/>
      <c r="DK32" s="9"/>
      <c r="DL32" s="9"/>
      <c r="DM32" s="9"/>
      <c r="DN32" s="9"/>
      <c r="DO32" s="9"/>
      <c r="DP32" s="4" t="s">
        <v>382</v>
      </c>
      <c r="DQ32" s="4"/>
      <c r="DR32" s="9"/>
      <c r="DS32" s="4"/>
      <c r="DT32" s="9"/>
      <c r="DU32" s="9"/>
      <c r="DV32" s="9"/>
      <c r="DW32" s="9"/>
      <c r="DX32" s="9"/>
      <c r="DY32" s="9"/>
      <c r="DZ32" s="4"/>
      <c r="EA32" s="4"/>
      <c r="EB32" s="4"/>
      <c r="EC32" s="4"/>
      <c r="ED32" s="4">
        <v>84</v>
      </c>
      <c r="EE32" s="4">
        <f>3+1</f>
        <v>4</v>
      </c>
      <c r="EF32" s="9">
        <v>11961.37</v>
      </c>
    </row>
    <row r="33" spans="1:136" x14ac:dyDescent="0.25">
      <c r="A33" s="26">
        <v>30</v>
      </c>
      <c r="B33" s="27" t="s">
        <v>398</v>
      </c>
      <c r="C33" s="27" t="s">
        <v>607</v>
      </c>
      <c r="D33" s="1">
        <v>43466</v>
      </c>
      <c r="E33" s="1">
        <v>43830</v>
      </c>
      <c r="F33" s="9">
        <v>0</v>
      </c>
      <c r="G33" s="9">
        <v>0</v>
      </c>
      <c r="H33" s="9">
        <v>70694.429999999993</v>
      </c>
      <c r="I33" s="9">
        <v>907653.48</v>
      </c>
      <c r="J33" s="9">
        <v>558870.99</v>
      </c>
      <c r="K33" s="9">
        <v>90145.560000000012</v>
      </c>
      <c r="L33" s="9">
        <v>258636.92999999996</v>
      </c>
      <c r="M33" s="9">
        <v>949452.41</v>
      </c>
      <c r="N33" s="9">
        <v>949452.41</v>
      </c>
      <c r="O33" s="9">
        <v>0</v>
      </c>
      <c r="P33" s="9">
        <v>0</v>
      </c>
      <c r="Q33" s="9">
        <v>0</v>
      </c>
      <c r="R33" s="9">
        <v>0</v>
      </c>
      <c r="S33" s="9">
        <v>949452.41</v>
      </c>
      <c r="T33" s="9">
        <v>0</v>
      </c>
      <c r="U33" s="9">
        <v>0</v>
      </c>
      <c r="V33" s="9">
        <v>28895.529999999912</v>
      </c>
      <c r="W33" s="4" t="s">
        <v>238</v>
      </c>
      <c r="X33" s="6">
        <v>258636.92999999996</v>
      </c>
      <c r="Y33" s="8">
        <v>6.83</v>
      </c>
      <c r="Z33" s="6">
        <v>66362.369999999981</v>
      </c>
      <c r="AA33" s="8">
        <v>1.73</v>
      </c>
      <c r="AB33" s="6">
        <v>14480.82</v>
      </c>
      <c r="AC33" s="8">
        <v>0</v>
      </c>
      <c r="AD33" s="6">
        <v>17261.88</v>
      </c>
      <c r="AE33" s="8">
        <v>0.45</v>
      </c>
      <c r="AF33" s="6">
        <v>111243.48000000004</v>
      </c>
      <c r="AG33" s="8">
        <v>2.9</v>
      </c>
      <c r="AH33" s="6">
        <v>65595.24000000002</v>
      </c>
      <c r="AI33" s="8">
        <v>1.71</v>
      </c>
      <c r="AJ33" s="6">
        <v>0</v>
      </c>
      <c r="AK33" s="8">
        <v>0</v>
      </c>
      <c r="AL33" s="6">
        <v>1150.8</v>
      </c>
      <c r="AM33" s="8">
        <v>0.03</v>
      </c>
      <c r="AN33" s="6">
        <v>0</v>
      </c>
      <c r="AO33" s="8">
        <v>0</v>
      </c>
      <c r="AP33" s="6">
        <v>36058.19999999999</v>
      </c>
      <c r="AQ33" s="8">
        <v>0.94</v>
      </c>
      <c r="AR33" s="6">
        <v>42963</v>
      </c>
      <c r="AS33" s="8">
        <v>1.1200000000000001</v>
      </c>
      <c r="AT33" s="6">
        <v>6904.7999999999984</v>
      </c>
      <c r="AU33" s="8">
        <v>0.18</v>
      </c>
      <c r="AV33" s="6">
        <v>121600.67999999998</v>
      </c>
      <c r="AW33" s="8">
        <v>3.17</v>
      </c>
      <c r="AX33" s="6">
        <v>4794.99</v>
      </c>
      <c r="AY33" s="8">
        <v>0</v>
      </c>
      <c r="AZ33" s="6">
        <v>1917.9599999999998</v>
      </c>
      <c r="BA33" s="8">
        <v>0.05</v>
      </c>
      <c r="BB33" s="6">
        <v>90145.560000000012</v>
      </c>
      <c r="BC33" s="8">
        <v>2.35</v>
      </c>
      <c r="BD33" s="6">
        <v>68536.76999999999</v>
      </c>
      <c r="BE33" s="8">
        <v>1.79</v>
      </c>
      <c r="BF33" s="30">
        <f t="shared" si="4"/>
        <v>907653.48</v>
      </c>
      <c r="BG33" s="30">
        <f t="shared" si="5"/>
        <v>23.250000000000004</v>
      </c>
      <c r="BH33" s="4">
        <v>0</v>
      </c>
      <c r="BI33" s="4">
        <v>0</v>
      </c>
      <c r="BJ33" s="4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4" t="s">
        <v>382</v>
      </c>
      <c r="BS33" s="4"/>
      <c r="BT33" s="9"/>
      <c r="BU33" s="4"/>
      <c r="BV33" s="9"/>
      <c r="BW33" s="9"/>
      <c r="BX33" s="9"/>
      <c r="BY33" s="9"/>
      <c r="BZ33" s="9"/>
      <c r="CA33" s="9"/>
      <c r="CB33" s="4" t="s">
        <v>382</v>
      </c>
      <c r="CC33" s="4"/>
      <c r="CD33" s="9"/>
      <c r="CE33" s="4"/>
      <c r="CF33" s="9"/>
      <c r="CG33" s="9"/>
      <c r="CH33" s="9"/>
      <c r="CI33" s="9"/>
      <c r="CJ33" s="9"/>
      <c r="CK33" s="9"/>
      <c r="CL33" s="4" t="s">
        <v>382</v>
      </c>
      <c r="CM33" s="4"/>
      <c r="CN33" s="9"/>
      <c r="CO33" s="4"/>
      <c r="CP33" s="9"/>
      <c r="CQ33" s="9"/>
      <c r="CR33" s="9"/>
      <c r="CS33" s="9"/>
      <c r="CT33" s="9"/>
      <c r="CU33" s="9"/>
      <c r="CV33" s="4" t="s">
        <v>382</v>
      </c>
      <c r="CW33" s="4"/>
      <c r="CX33" s="9"/>
      <c r="CY33" s="4"/>
      <c r="CZ33" s="9"/>
      <c r="DA33" s="9"/>
      <c r="DB33" s="9"/>
      <c r="DC33" s="9"/>
      <c r="DD33" s="9"/>
      <c r="DE33" s="9"/>
      <c r="DF33" s="4" t="s">
        <v>382</v>
      </c>
      <c r="DG33" s="4"/>
      <c r="DH33" s="9"/>
      <c r="DI33" s="4"/>
      <c r="DJ33" s="9"/>
      <c r="DK33" s="9"/>
      <c r="DL33" s="9"/>
      <c r="DM33" s="9"/>
      <c r="DN33" s="9"/>
      <c r="DO33" s="9"/>
      <c r="DP33" s="4" t="s">
        <v>382</v>
      </c>
      <c r="DQ33" s="4"/>
      <c r="DR33" s="9"/>
      <c r="DS33" s="4"/>
      <c r="DT33" s="9"/>
      <c r="DU33" s="9"/>
      <c r="DV33" s="9"/>
      <c r="DW33" s="9"/>
      <c r="DX33" s="9"/>
      <c r="DY33" s="9"/>
      <c r="DZ33" s="4"/>
      <c r="EA33" s="4"/>
      <c r="EB33" s="4"/>
      <c r="EC33" s="4"/>
      <c r="ED33" s="4">
        <v>36</v>
      </c>
      <c r="EE33" s="63">
        <v>2</v>
      </c>
      <c r="EF33" s="9"/>
    </row>
    <row r="34" spans="1:136" x14ac:dyDescent="0.25">
      <c r="A34" s="26">
        <v>31</v>
      </c>
      <c r="B34" s="27" t="s">
        <v>399</v>
      </c>
      <c r="C34" s="27" t="s">
        <v>608</v>
      </c>
      <c r="D34" s="1">
        <v>43466</v>
      </c>
      <c r="E34" s="1">
        <v>43830</v>
      </c>
      <c r="F34" s="9">
        <v>0</v>
      </c>
      <c r="G34" s="9">
        <v>0</v>
      </c>
      <c r="H34" s="9">
        <v>33673.160000000003</v>
      </c>
      <c r="I34" s="9">
        <v>806666.62000000011</v>
      </c>
      <c r="J34" s="9">
        <v>530913.13</v>
      </c>
      <c r="K34" s="9">
        <v>89303.39999999998</v>
      </c>
      <c r="L34" s="9">
        <v>186450.09000000011</v>
      </c>
      <c r="M34" s="9">
        <v>770052.23</v>
      </c>
      <c r="N34" s="9">
        <v>765252.23</v>
      </c>
      <c r="O34" s="9">
        <v>0</v>
      </c>
      <c r="P34" s="9">
        <v>0</v>
      </c>
      <c r="Q34" s="9">
        <v>4800</v>
      </c>
      <c r="R34" s="9">
        <v>0</v>
      </c>
      <c r="S34" s="9">
        <v>770052.23</v>
      </c>
      <c r="T34" s="9">
        <v>0</v>
      </c>
      <c r="U34" s="9">
        <v>0</v>
      </c>
      <c r="V34" s="9">
        <v>70287.550000000279</v>
      </c>
      <c r="W34" s="4" t="s">
        <v>238</v>
      </c>
      <c r="X34" s="6">
        <v>185490.09000000011</v>
      </c>
      <c r="Y34" s="8">
        <v>4.84</v>
      </c>
      <c r="Z34" s="6">
        <v>57116.819999999985</v>
      </c>
      <c r="AA34" s="8">
        <v>1.76</v>
      </c>
      <c r="AB34" s="6">
        <v>14467.470000000001</v>
      </c>
      <c r="AC34" s="8">
        <v>0</v>
      </c>
      <c r="AD34" s="6">
        <v>17629.320000000003</v>
      </c>
      <c r="AE34" s="8">
        <v>0.45999999999999996</v>
      </c>
      <c r="AF34" s="6">
        <v>144866.15999999997</v>
      </c>
      <c r="AG34" s="8">
        <v>3.78</v>
      </c>
      <c r="AH34" s="6">
        <v>0</v>
      </c>
      <c r="AI34" s="8">
        <v>0</v>
      </c>
      <c r="AJ34" s="6">
        <v>0</v>
      </c>
      <c r="AK34" s="8">
        <v>0</v>
      </c>
      <c r="AL34" s="6">
        <v>1149.72</v>
      </c>
      <c r="AM34" s="8">
        <v>0.03</v>
      </c>
      <c r="AN34" s="6">
        <v>0</v>
      </c>
      <c r="AO34" s="8">
        <v>0</v>
      </c>
      <c r="AP34" s="6">
        <v>36024.959999999992</v>
      </c>
      <c r="AQ34" s="8">
        <v>0.94</v>
      </c>
      <c r="AR34" s="6">
        <v>42923.4</v>
      </c>
      <c r="AS34" s="8">
        <v>1.1200000000000001</v>
      </c>
      <c r="AT34" s="6">
        <v>6898.3199999999988</v>
      </c>
      <c r="AU34" s="8">
        <v>0.18</v>
      </c>
      <c r="AV34" s="6">
        <v>124554.23999999996</v>
      </c>
      <c r="AW34" s="8">
        <v>3.25</v>
      </c>
      <c r="AX34" s="6">
        <v>4790.55</v>
      </c>
      <c r="AY34" s="8">
        <v>0</v>
      </c>
      <c r="AZ34" s="6">
        <v>1916.2800000000002</v>
      </c>
      <c r="BA34" s="8">
        <v>0.05</v>
      </c>
      <c r="BB34" s="6">
        <v>89303.39999999998</v>
      </c>
      <c r="BC34" s="8">
        <v>2.23</v>
      </c>
      <c r="BD34" s="6">
        <v>78575.889999999985</v>
      </c>
      <c r="BE34" s="8">
        <v>2.0500000000000003</v>
      </c>
      <c r="BF34" s="30">
        <f t="shared" si="4"/>
        <v>805706.62000000011</v>
      </c>
      <c r="BG34" s="30">
        <f t="shared" si="5"/>
        <v>20.69</v>
      </c>
      <c r="BH34" s="4">
        <v>0</v>
      </c>
      <c r="BI34" s="4">
        <v>0</v>
      </c>
      <c r="BJ34" s="4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4" t="s">
        <v>382</v>
      </c>
      <c r="BS34" s="4"/>
      <c r="BT34" s="9"/>
      <c r="BU34" s="4"/>
      <c r="BV34" s="9"/>
      <c r="BW34" s="9"/>
      <c r="BX34" s="9"/>
      <c r="BY34" s="9"/>
      <c r="BZ34" s="9"/>
      <c r="CA34" s="9"/>
      <c r="CB34" s="4" t="s">
        <v>382</v>
      </c>
      <c r="CC34" s="4"/>
      <c r="CD34" s="9"/>
      <c r="CE34" s="4"/>
      <c r="CF34" s="9"/>
      <c r="CG34" s="9"/>
      <c r="CH34" s="9"/>
      <c r="CI34" s="9"/>
      <c r="CJ34" s="9"/>
      <c r="CK34" s="9"/>
      <c r="CL34" s="4" t="s">
        <v>382</v>
      </c>
      <c r="CM34" s="4"/>
      <c r="CN34" s="9"/>
      <c r="CO34" s="4"/>
      <c r="CP34" s="9"/>
      <c r="CQ34" s="9"/>
      <c r="CR34" s="9"/>
      <c r="CS34" s="9"/>
      <c r="CT34" s="9"/>
      <c r="CU34" s="9"/>
      <c r="CV34" s="4" t="s">
        <v>382</v>
      </c>
      <c r="CW34" s="4"/>
      <c r="CX34" s="9"/>
      <c r="CY34" s="4"/>
      <c r="CZ34" s="9"/>
      <c r="DA34" s="9"/>
      <c r="DB34" s="9"/>
      <c r="DC34" s="9"/>
      <c r="DD34" s="9"/>
      <c r="DE34" s="9"/>
      <c r="DF34" s="4" t="s">
        <v>382</v>
      </c>
      <c r="DG34" s="4"/>
      <c r="DH34" s="9"/>
      <c r="DI34" s="4"/>
      <c r="DJ34" s="9"/>
      <c r="DK34" s="9"/>
      <c r="DL34" s="9"/>
      <c r="DM34" s="9"/>
      <c r="DN34" s="9"/>
      <c r="DO34" s="9"/>
      <c r="DP34" s="4" t="s">
        <v>382</v>
      </c>
      <c r="DQ34" s="4"/>
      <c r="DR34" s="9"/>
      <c r="DS34" s="4"/>
      <c r="DT34" s="9"/>
      <c r="DU34" s="9"/>
      <c r="DV34" s="9"/>
      <c r="DW34" s="9"/>
      <c r="DX34" s="9"/>
      <c r="DY34" s="9"/>
      <c r="DZ34" s="4"/>
      <c r="EA34" s="4"/>
      <c r="EB34" s="4"/>
      <c r="EC34" s="4"/>
      <c r="ED34" s="4">
        <v>144</v>
      </c>
      <c r="EE34" s="63">
        <v>3</v>
      </c>
      <c r="EF34" s="9"/>
    </row>
    <row r="35" spans="1:136" x14ac:dyDescent="0.25">
      <c r="A35" s="26">
        <v>32</v>
      </c>
      <c r="B35" s="27" t="s">
        <v>768</v>
      </c>
      <c r="C35" s="27" t="s">
        <v>769</v>
      </c>
      <c r="D35" s="1">
        <v>43466</v>
      </c>
      <c r="E35" s="1">
        <v>43830</v>
      </c>
      <c r="F35" s="9">
        <v>0</v>
      </c>
      <c r="G35" s="9">
        <v>0</v>
      </c>
      <c r="H35" s="9">
        <v>88132.09</v>
      </c>
      <c r="I35" s="9">
        <v>77859.130000000019</v>
      </c>
      <c r="J35" s="9">
        <v>45042.910000000018</v>
      </c>
      <c r="K35" s="9">
        <v>10350.719999999996</v>
      </c>
      <c r="L35" s="9">
        <v>22465.500000000011</v>
      </c>
      <c r="M35" s="9">
        <v>109450.29000000001</v>
      </c>
      <c r="N35" s="9">
        <v>109450.29000000001</v>
      </c>
      <c r="O35" s="9">
        <v>0</v>
      </c>
      <c r="P35" s="9">
        <v>0</v>
      </c>
      <c r="Q35" s="9">
        <v>0</v>
      </c>
      <c r="R35" s="9">
        <v>0</v>
      </c>
      <c r="S35" s="9">
        <v>109450.29000000001</v>
      </c>
      <c r="T35" s="9">
        <v>0</v>
      </c>
      <c r="U35" s="9">
        <v>0</v>
      </c>
      <c r="V35" s="9">
        <v>56540.959999999992</v>
      </c>
      <c r="W35" s="4" t="s">
        <v>238</v>
      </c>
      <c r="X35" s="6">
        <v>22465.500000000011</v>
      </c>
      <c r="Y35" s="8">
        <v>4.84</v>
      </c>
      <c r="Z35" s="6">
        <v>-2529.5400000000004</v>
      </c>
      <c r="AA35" s="8">
        <v>1.76</v>
      </c>
      <c r="AB35" s="6">
        <v>1752.21</v>
      </c>
      <c r="AC35" s="8">
        <v>0</v>
      </c>
      <c r="AD35" s="6">
        <v>2135.16</v>
      </c>
      <c r="AE35" s="8">
        <v>0.45999999999999996</v>
      </c>
      <c r="AF35" s="6">
        <v>13460.639999999998</v>
      </c>
      <c r="AG35" s="8">
        <v>2.9</v>
      </c>
      <c r="AH35" s="6">
        <v>0</v>
      </c>
      <c r="AI35" s="8">
        <v>0</v>
      </c>
      <c r="AJ35" s="6">
        <v>0</v>
      </c>
      <c r="AK35" s="8">
        <v>0</v>
      </c>
      <c r="AL35" s="6">
        <v>139.19999999999996</v>
      </c>
      <c r="AM35" s="8">
        <v>0.03</v>
      </c>
      <c r="AN35" s="6">
        <v>0</v>
      </c>
      <c r="AO35" s="8">
        <v>0</v>
      </c>
      <c r="AP35" s="6">
        <v>4363.0800000000008</v>
      </c>
      <c r="AQ35" s="8">
        <v>0.94</v>
      </c>
      <c r="AR35" s="6">
        <v>5198.6400000000021</v>
      </c>
      <c r="AS35" s="8">
        <v>1.1200000000000001</v>
      </c>
      <c r="AT35" s="6">
        <v>835.44</v>
      </c>
      <c r="AU35" s="8">
        <v>0.18</v>
      </c>
      <c r="AV35" s="6">
        <v>15085.079999999996</v>
      </c>
      <c r="AW35" s="8">
        <v>3.25</v>
      </c>
      <c r="AX35" s="6">
        <v>580.20000000000005</v>
      </c>
      <c r="AY35" s="8">
        <v>0</v>
      </c>
      <c r="AZ35" s="6">
        <v>232.08</v>
      </c>
      <c r="BA35" s="8">
        <v>0.05</v>
      </c>
      <c r="BB35" s="6">
        <v>10350.719999999996</v>
      </c>
      <c r="BC35" s="8">
        <v>2.23</v>
      </c>
      <c r="BD35" s="6">
        <v>3790.7199999999993</v>
      </c>
      <c r="BE35" s="8">
        <v>0.82</v>
      </c>
      <c r="BF35" s="30">
        <f t="shared" si="4"/>
        <v>77859.13</v>
      </c>
      <c r="BG35" s="30">
        <f t="shared" si="5"/>
        <v>18.579999999999998</v>
      </c>
      <c r="BH35" s="4">
        <v>0</v>
      </c>
      <c r="BI35" s="4">
        <v>0</v>
      </c>
      <c r="BJ35" s="4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4" t="s">
        <v>382</v>
      </c>
      <c r="BS35" s="4"/>
      <c r="BT35" s="9"/>
      <c r="BU35" s="4"/>
      <c r="BV35" s="9"/>
      <c r="BW35" s="9"/>
      <c r="BX35" s="9"/>
      <c r="BY35" s="9"/>
      <c r="BZ35" s="9"/>
      <c r="CA35" s="9"/>
      <c r="CB35" s="4" t="s">
        <v>382</v>
      </c>
      <c r="CC35" s="4"/>
      <c r="CD35" s="9"/>
      <c r="CE35" s="4"/>
      <c r="CF35" s="9"/>
      <c r="CG35" s="9"/>
      <c r="CH35" s="9"/>
      <c r="CI35" s="9"/>
      <c r="CJ35" s="9"/>
      <c r="CK35" s="9"/>
      <c r="CL35" s="4" t="s">
        <v>382</v>
      </c>
      <c r="CM35" s="4"/>
      <c r="CN35" s="9"/>
      <c r="CO35" s="4"/>
      <c r="CP35" s="9"/>
      <c r="CQ35" s="9"/>
      <c r="CR35" s="9"/>
      <c r="CS35" s="9"/>
      <c r="CT35" s="9"/>
      <c r="CU35" s="9"/>
      <c r="CV35" s="4" t="s">
        <v>382</v>
      </c>
      <c r="CW35" s="4"/>
      <c r="CX35" s="9"/>
      <c r="CY35" s="4"/>
      <c r="CZ35" s="9"/>
      <c r="DA35" s="9"/>
      <c r="DB35" s="9"/>
      <c r="DC35" s="9"/>
      <c r="DD35" s="9"/>
      <c r="DE35" s="9"/>
      <c r="DF35" s="4" t="s">
        <v>382</v>
      </c>
      <c r="DG35" s="4"/>
      <c r="DH35" s="9"/>
      <c r="DI35" s="4"/>
      <c r="DJ35" s="9"/>
      <c r="DK35" s="9"/>
      <c r="DL35" s="9"/>
      <c r="DM35" s="9"/>
      <c r="DN35" s="9"/>
      <c r="DO35" s="9"/>
      <c r="DP35" s="4" t="s">
        <v>382</v>
      </c>
      <c r="DQ35" s="4"/>
      <c r="DR35" s="9"/>
      <c r="DS35" s="4"/>
      <c r="DT35" s="9"/>
      <c r="DU35" s="9"/>
      <c r="DV35" s="9"/>
      <c r="DW35" s="9"/>
      <c r="DX35" s="9"/>
      <c r="DY35" s="9"/>
      <c r="DZ35" s="4"/>
      <c r="EA35" s="4"/>
      <c r="EB35" s="4"/>
      <c r="EC35" s="4"/>
      <c r="ED35" s="4">
        <v>36</v>
      </c>
      <c r="EE35" s="4">
        <f>1+1</f>
        <v>2</v>
      </c>
      <c r="EF35" s="9">
        <f>15650.24+3279.58</f>
        <v>18929.82</v>
      </c>
    </row>
    <row r="36" spans="1:136" x14ac:dyDescent="0.25">
      <c r="A36" s="26">
        <v>33</v>
      </c>
      <c r="B36" s="27" t="s">
        <v>773</v>
      </c>
      <c r="C36" s="27" t="s">
        <v>774</v>
      </c>
      <c r="D36" s="1">
        <v>43466</v>
      </c>
      <c r="E36" s="1">
        <v>43830</v>
      </c>
      <c r="F36" s="9">
        <v>0</v>
      </c>
      <c r="G36" s="9">
        <v>0</v>
      </c>
      <c r="H36" s="9">
        <v>61353.68</v>
      </c>
      <c r="I36" s="9">
        <v>462774.14</v>
      </c>
      <c r="J36" s="9">
        <v>283799.99000000005</v>
      </c>
      <c r="K36" s="9">
        <v>56451.600000000006</v>
      </c>
      <c r="L36" s="9">
        <v>122522.54999999993</v>
      </c>
      <c r="M36" s="9">
        <v>431347.11</v>
      </c>
      <c r="N36" s="9">
        <v>431347.11</v>
      </c>
      <c r="O36" s="9">
        <v>0</v>
      </c>
      <c r="P36" s="9">
        <v>0</v>
      </c>
      <c r="Q36" s="9">
        <v>0</v>
      </c>
      <c r="R36" s="9">
        <v>0</v>
      </c>
      <c r="S36" s="9">
        <v>431347.11</v>
      </c>
      <c r="T36" s="9">
        <v>0</v>
      </c>
      <c r="U36" s="9">
        <v>0</v>
      </c>
      <c r="V36" s="9">
        <v>92780.710000000021</v>
      </c>
      <c r="W36" s="4" t="s">
        <v>238</v>
      </c>
      <c r="X36" s="6">
        <v>122522.54999999993</v>
      </c>
      <c r="Y36" s="8">
        <v>4.84</v>
      </c>
      <c r="Z36" s="6">
        <v>27805.560000000005</v>
      </c>
      <c r="AA36" s="8">
        <v>1.76</v>
      </c>
      <c r="AB36" s="6">
        <v>9556.0499999999993</v>
      </c>
      <c r="AC36" s="8">
        <v>0</v>
      </c>
      <c r="AD36" s="6">
        <v>11644.800000000003</v>
      </c>
      <c r="AE36" s="8">
        <v>0.45999999999999996</v>
      </c>
      <c r="AF36" s="6">
        <v>73412.339999999982</v>
      </c>
      <c r="AG36" s="8">
        <v>2.9</v>
      </c>
      <c r="AH36" s="6">
        <v>0</v>
      </c>
      <c r="AI36" s="8">
        <v>0</v>
      </c>
      <c r="AJ36" s="6">
        <v>0</v>
      </c>
      <c r="AK36" s="8">
        <v>0</v>
      </c>
      <c r="AL36" s="6">
        <v>759.4799999999999</v>
      </c>
      <c r="AM36" s="8">
        <v>0.03</v>
      </c>
      <c r="AN36" s="6">
        <v>0</v>
      </c>
      <c r="AO36" s="8">
        <v>0</v>
      </c>
      <c r="AP36" s="6">
        <v>23795.7</v>
      </c>
      <c r="AQ36" s="8">
        <v>0.94</v>
      </c>
      <c r="AR36" s="6">
        <v>28352.339999999997</v>
      </c>
      <c r="AS36" s="8">
        <v>1.1200000000000001</v>
      </c>
      <c r="AT36" s="6">
        <v>4556.6399999999994</v>
      </c>
      <c r="AU36" s="8">
        <v>0.18</v>
      </c>
      <c r="AV36" s="6">
        <v>82272.479999999996</v>
      </c>
      <c r="AW36" s="8">
        <v>3.25</v>
      </c>
      <c r="AX36" s="6">
        <v>3164.25</v>
      </c>
      <c r="AY36" s="8">
        <v>0</v>
      </c>
      <c r="AZ36" s="6">
        <v>1265.76</v>
      </c>
      <c r="BA36" s="8">
        <v>0.05</v>
      </c>
      <c r="BB36" s="6">
        <v>56451.600000000006</v>
      </c>
      <c r="BC36" s="8">
        <v>2.23</v>
      </c>
      <c r="BD36" s="6">
        <v>17214.590000000004</v>
      </c>
      <c r="BE36" s="8">
        <v>0.67999999999999994</v>
      </c>
      <c r="BF36" s="30">
        <f t="shared" si="4"/>
        <v>462774.13999999984</v>
      </c>
      <c r="BG36" s="30">
        <f t="shared" si="5"/>
        <v>18.439999999999998</v>
      </c>
      <c r="BH36" s="4">
        <v>0</v>
      </c>
      <c r="BI36" s="4">
        <v>0</v>
      </c>
      <c r="BJ36" s="4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4" t="s">
        <v>382</v>
      </c>
      <c r="BS36" s="4"/>
      <c r="BT36" s="9"/>
      <c r="BU36" s="4"/>
      <c r="BV36" s="9"/>
      <c r="BW36" s="9"/>
      <c r="BX36" s="9"/>
      <c r="BY36" s="9"/>
      <c r="BZ36" s="9"/>
      <c r="CA36" s="9"/>
      <c r="CB36" s="4" t="s">
        <v>382</v>
      </c>
      <c r="CC36" s="4"/>
      <c r="CD36" s="9"/>
      <c r="CE36" s="4"/>
      <c r="CF36" s="9"/>
      <c r="CG36" s="9"/>
      <c r="CH36" s="9"/>
      <c r="CI36" s="9"/>
      <c r="CJ36" s="9"/>
      <c r="CK36" s="9"/>
      <c r="CL36" s="4" t="s">
        <v>382</v>
      </c>
      <c r="CM36" s="4"/>
      <c r="CN36" s="9"/>
      <c r="CO36" s="4"/>
      <c r="CP36" s="9"/>
      <c r="CQ36" s="9"/>
      <c r="CR36" s="9"/>
      <c r="CS36" s="9"/>
      <c r="CT36" s="9"/>
      <c r="CU36" s="9"/>
      <c r="CV36" s="4" t="s">
        <v>382</v>
      </c>
      <c r="CW36" s="4"/>
      <c r="CX36" s="9"/>
      <c r="CY36" s="4"/>
      <c r="CZ36" s="9"/>
      <c r="DA36" s="9"/>
      <c r="DB36" s="9"/>
      <c r="DC36" s="9"/>
      <c r="DD36" s="9"/>
      <c r="DE36" s="9"/>
      <c r="DF36" s="4" t="s">
        <v>382</v>
      </c>
      <c r="DG36" s="4"/>
      <c r="DH36" s="9"/>
      <c r="DI36" s="4"/>
      <c r="DJ36" s="9"/>
      <c r="DK36" s="9"/>
      <c r="DL36" s="9"/>
      <c r="DM36" s="9"/>
      <c r="DN36" s="9"/>
      <c r="DO36" s="9"/>
      <c r="DP36" s="4" t="s">
        <v>382</v>
      </c>
      <c r="DQ36" s="4"/>
      <c r="DR36" s="9"/>
      <c r="DS36" s="4"/>
      <c r="DT36" s="9"/>
      <c r="DU36" s="9"/>
      <c r="DV36" s="9"/>
      <c r="DW36" s="9"/>
      <c r="DX36" s="9"/>
      <c r="DY36" s="9"/>
      <c r="DZ36" s="4"/>
      <c r="EA36" s="4"/>
      <c r="EB36" s="4"/>
      <c r="EC36" s="4"/>
      <c r="ED36" s="4">
        <v>84</v>
      </c>
      <c r="EE36" s="4">
        <f>3+1+1</f>
        <v>5</v>
      </c>
      <c r="EF36" s="9">
        <v>3180.77</v>
      </c>
    </row>
    <row r="37" spans="1:136" x14ac:dyDescent="0.25">
      <c r="A37" s="26">
        <v>34</v>
      </c>
      <c r="B37" s="27" t="s">
        <v>778</v>
      </c>
      <c r="C37" s="27" t="s">
        <v>779</v>
      </c>
      <c r="D37" s="1">
        <v>43466</v>
      </c>
      <c r="E37" s="1">
        <v>43830</v>
      </c>
      <c r="F37" s="9">
        <v>0</v>
      </c>
      <c r="G37" s="9">
        <v>0</v>
      </c>
      <c r="H37" s="9">
        <v>4473.0600000000004</v>
      </c>
      <c r="I37" s="9">
        <v>215695.66000000003</v>
      </c>
      <c r="J37" s="9">
        <v>136184.11000000002</v>
      </c>
      <c r="K37" s="9">
        <v>25802.039999999994</v>
      </c>
      <c r="L37" s="9">
        <v>53709.51</v>
      </c>
      <c r="M37" s="9">
        <v>212758.90000000002</v>
      </c>
      <c r="N37" s="9">
        <v>212758.90000000002</v>
      </c>
      <c r="O37" s="9">
        <v>0</v>
      </c>
      <c r="P37" s="9">
        <v>0</v>
      </c>
      <c r="Q37" s="9">
        <v>0</v>
      </c>
      <c r="R37" s="9">
        <v>0</v>
      </c>
      <c r="S37" s="9">
        <v>212758.90000000002</v>
      </c>
      <c r="T37" s="9">
        <v>0</v>
      </c>
      <c r="U37" s="9">
        <v>0</v>
      </c>
      <c r="V37" s="9">
        <v>7409.820000000007</v>
      </c>
      <c r="W37" s="4" t="s">
        <v>238</v>
      </c>
      <c r="X37" s="6">
        <v>53709.51</v>
      </c>
      <c r="Y37" s="8">
        <v>4.84</v>
      </c>
      <c r="Z37" s="6">
        <v>20363.879999999997</v>
      </c>
      <c r="AA37" s="8">
        <v>1.76</v>
      </c>
      <c r="AB37" s="6">
        <v>4367.82</v>
      </c>
      <c r="AC37" s="8">
        <v>0</v>
      </c>
      <c r="AD37" s="6">
        <v>5322.3600000000006</v>
      </c>
      <c r="AE37" s="8">
        <v>0.45999999999999996</v>
      </c>
      <c r="AF37" s="6">
        <v>33554.159999999996</v>
      </c>
      <c r="AG37" s="8">
        <v>2.9</v>
      </c>
      <c r="AH37" s="6">
        <v>0</v>
      </c>
      <c r="AI37" s="8">
        <v>0</v>
      </c>
      <c r="AJ37" s="6">
        <v>0</v>
      </c>
      <c r="AK37" s="8">
        <v>0</v>
      </c>
      <c r="AL37" s="6">
        <v>347.16</v>
      </c>
      <c r="AM37" s="8">
        <v>0.03</v>
      </c>
      <c r="AN37" s="6">
        <v>0</v>
      </c>
      <c r="AO37" s="8">
        <v>0</v>
      </c>
      <c r="AP37" s="6">
        <v>10876.200000000003</v>
      </c>
      <c r="AQ37" s="8">
        <v>0.94</v>
      </c>
      <c r="AR37" s="6">
        <v>12958.799999999997</v>
      </c>
      <c r="AS37" s="8">
        <v>1.1200000000000001</v>
      </c>
      <c r="AT37" s="6">
        <v>2082.7199999999998</v>
      </c>
      <c r="AU37" s="8">
        <v>0.18</v>
      </c>
      <c r="AV37" s="6">
        <v>37603.920000000006</v>
      </c>
      <c r="AW37" s="8">
        <v>3.25</v>
      </c>
      <c r="AX37" s="6">
        <v>1446.3000000000002</v>
      </c>
      <c r="AY37" s="8">
        <v>0</v>
      </c>
      <c r="AZ37" s="6">
        <v>578.52</v>
      </c>
      <c r="BA37" s="8">
        <v>0.05</v>
      </c>
      <c r="BB37" s="6">
        <v>25802.039999999994</v>
      </c>
      <c r="BC37" s="8">
        <v>2.23</v>
      </c>
      <c r="BD37" s="6">
        <v>6682.27</v>
      </c>
      <c r="BE37" s="8">
        <v>0.57000000000000006</v>
      </c>
      <c r="BF37" s="30">
        <f t="shared" si="4"/>
        <v>215695.65999999995</v>
      </c>
      <c r="BG37" s="30">
        <f t="shared" si="5"/>
        <v>18.329999999999998</v>
      </c>
      <c r="BH37" s="4">
        <v>0</v>
      </c>
      <c r="BI37" s="4">
        <v>0</v>
      </c>
      <c r="BJ37" s="4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4" t="s">
        <v>382</v>
      </c>
      <c r="BS37" s="4"/>
      <c r="BT37" s="9"/>
      <c r="BU37" s="4"/>
      <c r="BV37" s="9"/>
      <c r="BW37" s="9"/>
      <c r="BX37" s="9"/>
      <c r="BY37" s="9"/>
      <c r="BZ37" s="9"/>
      <c r="CA37" s="9"/>
      <c r="CB37" s="4" t="s">
        <v>382</v>
      </c>
      <c r="CC37" s="4"/>
      <c r="CD37" s="9"/>
      <c r="CE37" s="4"/>
      <c r="CF37" s="9"/>
      <c r="CG37" s="9"/>
      <c r="CH37" s="9"/>
      <c r="CI37" s="9"/>
      <c r="CJ37" s="9"/>
      <c r="CK37" s="9"/>
      <c r="CL37" s="4" t="s">
        <v>382</v>
      </c>
      <c r="CM37" s="4"/>
      <c r="CN37" s="9"/>
      <c r="CO37" s="4"/>
      <c r="CP37" s="9"/>
      <c r="CQ37" s="9"/>
      <c r="CR37" s="9"/>
      <c r="CS37" s="9"/>
      <c r="CT37" s="9"/>
      <c r="CU37" s="9"/>
      <c r="CV37" s="4" t="s">
        <v>382</v>
      </c>
      <c r="CW37" s="4"/>
      <c r="CX37" s="9"/>
      <c r="CY37" s="4"/>
      <c r="CZ37" s="9"/>
      <c r="DA37" s="9"/>
      <c r="DB37" s="9"/>
      <c r="DC37" s="9"/>
      <c r="DD37" s="9"/>
      <c r="DE37" s="9"/>
      <c r="DF37" s="4" t="s">
        <v>382</v>
      </c>
      <c r="DG37" s="4"/>
      <c r="DH37" s="9"/>
      <c r="DI37" s="4"/>
      <c r="DJ37" s="9"/>
      <c r="DK37" s="9"/>
      <c r="DL37" s="9"/>
      <c r="DM37" s="9"/>
      <c r="DN37" s="9"/>
      <c r="DO37" s="9"/>
      <c r="DP37" s="4" t="s">
        <v>382</v>
      </c>
      <c r="DQ37" s="4"/>
      <c r="DR37" s="9"/>
      <c r="DS37" s="4"/>
      <c r="DT37" s="9"/>
      <c r="DU37" s="9"/>
      <c r="DV37" s="9"/>
      <c r="DW37" s="9"/>
      <c r="DX37" s="9"/>
      <c r="DY37" s="9"/>
      <c r="DZ37" s="4"/>
      <c r="EA37" s="4"/>
      <c r="EB37" s="4"/>
      <c r="EC37" s="4"/>
      <c r="ED37" s="4">
        <v>12</v>
      </c>
      <c r="EE37" s="63">
        <v>2</v>
      </c>
      <c r="EF37" s="9"/>
    </row>
    <row r="38" spans="1:136" x14ac:dyDescent="0.25">
      <c r="A38" s="26">
        <v>35</v>
      </c>
      <c r="B38" s="27" t="s">
        <v>783</v>
      </c>
      <c r="C38" s="27" t="s">
        <v>784</v>
      </c>
      <c r="D38" s="1">
        <v>43466</v>
      </c>
      <c r="E38" s="1">
        <v>43830</v>
      </c>
      <c r="F38" s="9">
        <v>0</v>
      </c>
      <c r="G38" s="9">
        <v>0</v>
      </c>
      <c r="H38" s="9">
        <v>91935.06</v>
      </c>
      <c r="I38" s="9">
        <v>75654.63</v>
      </c>
      <c r="J38" s="9">
        <v>43339.199999999997</v>
      </c>
      <c r="K38" s="9">
        <v>10192.92</v>
      </c>
      <c r="L38" s="9">
        <v>22122.510000000002</v>
      </c>
      <c r="M38" s="9">
        <v>61550.93</v>
      </c>
      <c r="N38" s="9">
        <v>61550.93</v>
      </c>
      <c r="O38" s="9">
        <v>0</v>
      </c>
      <c r="P38" s="9">
        <v>0</v>
      </c>
      <c r="Q38" s="9">
        <v>0</v>
      </c>
      <c r="R38" s="9">
        <v>0</v>
      </c>
      <c r="S38" s="9">
        <v>61550.93</v>
      </c>
      <c r="T38" s="9">
        <v>0</v>
      </c>
      <c r="U38" s="9">
        <v>0</v>
      </c>
      <c r="V38" s="9">
        <v>106038.73000000001</v>
      </c>
      <c r="W38" s="4" t="s">
        <v>238</v>
      </c>
      <c r="X38" s="6">
        <v>22122.510000000002</v>
      </c>
      <c r="Y38" s="8">
        <v>4.84</v>
      </c>
      <c r="Z38" s="6">
        <v>-3956.8000000000011</v>
      </c>
      <c r="AA38" s="8">
        <v>1.76</v>
      </c>
      <c r="AB38" s="6">
        <v>1725.48</v>
      </c>
      <c r="AC38" s="8">
        <v>0</v>
      </c>
      <c r="AD38" s="6">
        <v>2102.6400000000003</v>
      </c>
      <c r="AE38" s="8">
        <v>0.45999999999999996</v>
      </c>
      <c r="AF38" s="6">
        <v>13255.320000000002</v>
      </c>
      <c r="AG38" s="8">
        <v>2.9</v>
      </c>
      <c r="AH38" s="6">
        <v>0</v>
      </c>
      <c r="AI38" s="8">
        <v>0</v>
      </c>
      <c r="AJ38" s="6">
        <v>0</v>
      </c>
      <c r="AK38" s="8">
        <v>0</v>
      </c>
      <c r="AL38" s="6">
        <v>137.16000000000003</v>
      </c>
      <c r="AM38" s="8">
        <v>0.03</v>
      </c>
      <c r="AN38" s="6">
        <v>0</v>
      </c>
      <c r="AO38" s="8">
        <v>0</v>
      </c>
      <c r="AP38" s="6">
        <v>4296.6000000000013</v>
      </c>
      <c r="AQ38" s="8">
        <v>0.94</v>
      </c>
      <c r="AR38" s="6">
        <v>5119.32</v>
      </c>
      <c r="AS38" s="8">
        <v>1.1200000000000001</v>
      </c>
      <c r="AT38" s="6">
        <v>822.7199999999998</v>
      </c>
      <c r="AU38" s="8">
        <v>0.18</v>
      </c>
      <c r="AV38" s="6">
        <v>14855.159999999998</v>
      </c>
      <c r="AW38" s="8">
        <v>3.25</v>
      </c>
      <c r="AX38" s="6">
        <v>571.34999999999991</v>
      </c>
      <c r="AY38" s="8">
        <v>0</v>
      </c>
      <c r="AZ38" s="6">
        <v>228.60000000000005</v>
      </c>
      <c r="BA38" s="8">
        <v>0.05</v>
      </c>
      <c r="BB38" s="6">
        <v>10192.92</v>
      </c>
      <c r="BC38" s="8">
        <v>2.23</v>
      </c>
      <c r="BD38" s="6">
        <v>4181.6499999999996</v>
      </c>
      <c r="BE38" s="8">
        <v>0.92</v>
      </c>
      <c r="BF38" s="30">
        <f t="shared" si="4"/>
        <v>75654.62999999999</v>
      </c>
      <c r="BG38" s="30">
        <f t="shared" si="5"/>
        <v>18.68</v>
      </c>
      <c r="BH38" s="4">
        <v>0</v>
      </c>
      <c r="BI38" s="4">
        <v>0</v>
      </c>
      <c r="BJ38" s="4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4" t="s">
        <v>382</v>
      </c>
      <c r="BS38" s="4"/>
      <c r="BT38" s="9"/>
      <c r="BU38" s="4"/>
      <c r="BV38" s="9"/>
      <c r="BW38" s="9"/>
      <c r="BX38" s="9"/>
      <c r="BY38" s="9"/>
      <c r="BZ38" s="9"/>
      <c r="CA38" s="9"/>
      <c r="CB38" s="4" t="s">
        <v>382</v>
      </c>
      <c r="CC38" s="4"/>
      <c r="CD38" s="9"/>
      <c r="CE38" s="4"/>
      <c r="CF38" s="9"/>
      <c r="CG38" s="9"/>
      <c r="CH38" s="9"/>
      <c r="CI38" s="9"/>
      <c r="CJ38" s="9"/>
      <c r="CK38" s="9"/>
      <c r="CL38" s="4" t="s">
        <v>382</v>
      </c>
      <c r="CM38" s="4"/>
      <c r="CN38" s="9"/>
      <c r="CO38" s="4"/>
      <c r="CP38" s="9"/>
      <c r="CQ38" s="9"/>
      <c r="CR38" s="9"/>
      <c r="CS38" s="9"/>
      <c r="CT38" s="9"/>
      <c r="CU38" s="9"/>
      <c r="CV38" s="4" t="s">
        <v>382</v>
      </c>
      <c r="CW38" s="4"/>
      <c r="CX38" s="9"/>
      <c r="CY38" s="4"/>
      <c r="CZ38" s="9"/>
      <c r="DA38" s="9"/>
      <c r="DB38" s="9"/>
      <c r="DC38" s="9"/>
      <c r="DD38" s="9"/>
      <c r="DE38" s="9"/>
      <c r="DF38" s="4" t="s">
        <v>382</v>
      </c>
      <c r="DG38" s="4"/>
      <c r="DH38" s="9"/>
      <c r="DI38" s="4"/>
      <c r="DJ38" s="9"/>
      <c r="DK38" s="9"/>
      <c r="DL38" s="9"/>
      <c r="DM38" s="9"/>
      <c r="DN38" s="9"/>
      <c r="DO38" s="9"/>
      <c r="DP38" s="4" t="s">
        <v>382</v>
      </c>
      <c r="DQ38" s="4"/>
      <c r="DR38" s="9"/>
      <c r="DS38" s="4"/>
      <c r="DT38" s="9"/>
      <c r="DU38" s="9"/>
      <c r="DV38" s="9"/>
      <c r="DW38" s="9"/>
      <c r="DX38" s="9"/>
      <c r="DY38" s="9"/>
      <c r="DZ38" s="4"/>
      <c r="EA38" s="4"/>
      <c r="EB38" s="4"/>
      <c r="EC38" s="4"/>
      <c r="ED38" s="4">
        <v>120</v>
      </c>
      <c r="EE38" s="4">
        <f>1+1</f>
        <v>2</v>
      </c>
      <c r="EF38" s="9"/>
    </row>
    <row r="39" spans="1:136" x14ac:dyDescent="0.25">
      <c r="A39" s="26">
        <v>36</v>
      </c>
      <c r="B39" s="27" t="s">
        <v>788</v>
      </c>
      <c r="C39" s="27" t="s">
        <v>789</v>
      </c>
      <c r="D39" s="1">
        <v>43466</v>
      </c>
      <c r="E39" s="1">
        <v>43830</v>
      </c>
      <c r="F39" s="9">
        <v>0</v>
      </c>
      <c r="G39" s="9">
        <v>0</v>
      </c>
      <c r="H39" s="9">
        <v>86858.84</v>
      </c>
      <c r="I39" s="9">
        <v>748720.21000000008</v>
      </c>
      <c r="J39" s="9">
        <v>483306.52000000008</v>
      </c>
      <c r="K39" s="9">
        <v>83715.960000000006</v>
      </c>
      <c r="L39" s="9">
        <v>181697.73</v>
      </c>
      <c r="M39" s="9">
        <v>732181.79999999993</v>
      </c>
      <c r="N39" s="9">
        <v>732181.79999999993</v>
      </c>
      <c r="O39" s="9">
        <v>0</v>
      </c>
      <c r="P39" s="9">
        <v>0</v>
      </c>
      <c r="Q39" s="9">
        <v>0</v>
      </c>
      <c r="R39" s="9">
        <v>0</v>
      </c>
      <c r="S39" s="9">
        <v>732181.79999999993</v>
      </c>
      <c r="T39" s="9">
        <v>0</v>
      </c>
      <c r="U39" s="9">
        <v>0</v>
      </c>
      <c r="V39" s="9">
        <v>103397.25000000012</v>
      </c>
      <c r="W39" s="4" t="s">
        <v>238</v>
      </c>
      <c r="X39" s="6">
        <v>181697.73</v>
      </c>
      <c r="Y39" s="8">
        <v>4.84</v>
      </c>
      <c r="Z39" s="6">
        <v>66071.88</v>
      </c>
      <c r="AA39" s="8">
        <v>1.76</v>
      </c>
      <c r="AB39" s="6">
        <v>14171.64</v>
      </c>
      <c r="AC39" s="8">
        <v>0</v>
      </c>
      <c r="AD39" s="6">
        <v>17268.719999999998</v>
      </c>
      <c r="AE39" s="8">
        <v>0.45999999999999996</v>
      </c>
      <c r="AF39" s="6">
        <v>108868.32</v>
      </c>
      <c r="AG39" s="8">
        <v>2.9</v>
      </c>
      <c r="AH39" s="6">
        <v>0</v>
      </c>
      <c r="AI39" s="8">
        <v>0</v>
      </c>
      <c r="AJ39" s="6">
        <v>0</v>
      </c>
      <c r="AK39" s="8">
        <v>0</v>
      </c>
      <c r="AL39" s="6">
        <v>1126.2</v>
      </c>
      <c r="AM39" s="8">
        <v>0.03</v>
      </c>
      <c r="AN39" s="6">
        <v>0</v>
      </c>
      <c r="AO39" s="8">
        <v>0</v>
      </c>
      <c r="AP39" s="6">
        <v>35288.400000000001</v>
      </c>
      <c r="AQ39" s="8">
        <v>0.94</v>
      </c>
      <c r="AR39" s="6">
        <v>42045.72</v>
      </c>
      <c r="AS39" s="8">
        <v>1.1200000000000001</v>
      </c>
      <c r="AT39" s="6">
        <v>6757.3199999999988</v>
      </c>
      <c r="AU39" s="8">
        <v>0.18</v>
      </c>
      <c r="AV39" s="6">
        <v>122007.60000000003</v>
      </c>
      <c r="AW39" s="8">
        <v>3.25</v>
      </c>
      <c r="AX39" s="6">
        <v>4692.6000000000004</v>
      </c>
      <c r="AY39" s="8">
        <v>0</v>
      </c>
      <c r="AZ39" s="6">
        <v>1877.0400000000002</v>
      </c>
      <c r="BA39" s="8">
        <v>0.05</v>
      </c>
      <c r="BB39" s="6">
        <v>83715.960000000006</v>
      </c>
      <c r="BC39" s="8">
        <v>2.23</v>
      </c>
      <c r="BD39" s="6">
        <v>63131.080000000009</v>
      </c>
      <c r="BE39" s="8">
        <v>1.68</v>
      </c>
      <c r="BF39" s="30">
        <f t="shared" si="4"/>
        <v>748720.21</v>
      </c>
      <c r="BG39" s="30">
        <f t="shared" si="5"/>
        <v>19.439999999999998</v>
      </c>
      <c r="BH39" s="4">
        <v>0</v>
      </c>
      <c r="BI39" s="4">
        <v>0</v>
      </c>
      <c r="BJ39" s="4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4" t="s">
        <v>382</v>
      </c>
      <c r="BS39" s="4"/>
      <c r="BT39" s="9"/>
      <c r="BU39" s="4"/>
      <c r="BV39" s="9"/>
      <c r="BW39" s="9"/>
      <c r="BX39" s="9"/>
      <c r="BY39" s="9"/>
      <c r="BZ39" s="9"/>
      <c r="CA39" s="9"/>
      <c r="CB39" s="4" t="s">
        <v>382</v>
      </c>
      <c r="CC39" s="4"/>
      <c r="CD39" s="9"/>
      <c r="CE39" s="4"/>
      <c r="CF39" s="9"/>
      <c r="CG39" s="9"/>
      <c r="CH39" s="9"/>
      <c r="CI39" s="9"/>
      <c r="CJ39" s="9"/>
      <c r="CK39" s="9"/>
      <c r="CL39" s="4" t="s">
        <v>382</v>
      </c>
      <c r="CM39" s="4"/>
      <c r="CN39" s="9"/>
      <c r="CO39" s="4"/>
      <c r="CP39" s="9"/>
      <c r="CQ39" s="9"/>
      <c r="CR39" s="9"/>
      <c r="CS39" s="9"/>
      <c r="CT39" s="9"/>
      <c r="CU39" s="9"/>
      <c r="CV39" s="4" t="s">
        <v>382</v>
      </c>
      <c r="CW39" s="4"/>
      <c r="CX39" s="9"/>
      <c r="CY39" s="4"/>
      <c r="CZ39" s="9"/>
      <c r="DA39" s="9"/>
      <c r="DB39" s="9"/>
      <c r="DC39" s="9"/>
      <c r="DD39" s="9"/>
      <c r="DE39" s="9"/>
      <c r="DF39" s="4" t="s">
        <v>382</v>
      </c>
      <c r="DG39" s="4"/>
      <c r="DH39" s="9"/>
      <c r="DI39" s="4"/>
      <c r="DJ39" s="9"/>
      <c r="DK39" s="9"/>
      <c r="DL39" s="9"/>
      <c r="DM39" s="9"/>
      <c r="DN39" s="9"/>
      <c r="DO39" s="9"/>
      <c r="DP39" s="4" t="s">
        <v>382</v>
      </c>
      <c r="DQ39" s="4"/>
      <c r="DR39" s="9"/>
      <c r="DS39" s="4"/>
      <c r="DT39" s="9"/>
      <c r="DU39" s="9"/>
      <c r="DV39" s="9"/>
      <c r="DW39" s="9"/>
      <c r="DX39" s="9"/>
      <c r="DY39" s="9"/>
      <c r="DZ39" s="4"/>
      <c r="EA39" s="4"/>
      <c r="EB39" s="4"/>
      <c r="EC39" s="4"/>
      <c r="ED39" s="4">
        <v>96</v>
      </c>
      <c r="EE39" s="4">
        <f>1+1</f>
        <v>2</v>
      </c>
      <c r="EF39" s="9"/>
    </row>
    <row r="40" spans="1:136" x14ac:dyDescent="0.25">
      <c r="A40" s="26">
        <v>37</v>
      </c>
      <c r="B40" s="27" t="s">
        <v>793</v>
      </c>
      <c r="C40" s="27" t="s">
        <v>794</v>
      </c>
      <c r="D40" s="1">
        <v>43466</v>
      </c>
      <c r="E40" s="1">
        <v>43830</v>
      </c>
      <c r="F40" s="9">
        <v>0</v>
      </c>
      <c r="G40" s="9">
        <v>0</v>
      </c>
      <c r="H40" s="9">
        <v>120391.98</v>
      </c>
      <c r="I40" s="9">
        <v>675402.71</v>
      </c>
      <c r="J40" s="9">
        <v>436470.54</v>
      </c>
      <c r="K40" s="9">
        <v>76113.48</v>
      </c>
      <c r="L40" s="9">
        <v>162818.68999999997</v>
      </c>
      <c r="M40" s="9">
        <v>604749.9</v>
      </c>
      <c r="N40" s="9">
        <v>604749.9</v>
      </c>
      <c r="O40" s="9">
        <v>0</v>
      </c>
      <c r="P40" s="9">
        <v>0</v>
      </c>
      <c r="Q40" s="9">
        <v>0</v>
      </c>
      <c r="R40" s="9">
        <v>0</v>
      </c>
      <c r="S40" s="9">
        <v>604749.9</v>
      </c>
      <c r="T40" s="9">
        <v>0</v>
      </c>
      <c r="U40" s="9">
        <v>0</v>
      </c>
      <c r="V40" s="9">
        <v>191044.78999999989</v>
      </c>
      <c r="W40" s="4" t="s">
        <v>238</v>
      </c>
      <c r="X40" s="6">
        <v>162818.69</v>
      </c>
      <c r="Y40" s="8">
        <v>4.84</v>
      </c>
      <c r="Z40" s="6">
        <v>53576.489999999991</v>
      </c>
      <c r="AA40" s="8">
        <v>1.76</v>
      </c>
      <c r="AB40" s="6">
        <v>12884.670000000002</v>
      </c>
      <c r="AC40" s="8">
        <v>0</v>
      </c>
      <c r="AD40" s="6">
        <v>15700.559999999996</v>
      </c>
      <c r="AE40" s="8">
        <v>0.45999999999999996</v>
      </c>
      <c r="AF40" s="6">
        <v>98981.64</v>
      </c>
      <c r="AG40" s="8">
        <v>2.9</v>
      </c>
      <c r="AH40" s="6">
        <v>0</v>
      </c>
      <c r="AI40" s="8">
        <v>0</v>
      </c>
      <c r="AJ40" s="6">
        <v>0</v>
      </c>
      <c r="AK40" s="8">
        <v>0</v>
      </c>
      <c r="AL40" s="6">
        <v>1023.9599999999998</v>
      </c>
      <c r="AM40" s="8">
        <v>0.03</v>
      </c>
      <c r="AN40" s="6">
        <v>0</v>
      </c>
      <c r="AO40" s="8">
        <v>0</v>
      </c>
      <c r="AP40" s="6">
        <v>32083.680000000004</v>
      </c>
      <c r="AQ40" s="8">
        <v>0.94</v>
      </c>
      <c r="AR40" s="6">
        <v>38227.439999999988</v>
      </c>
      <c r="AS40" s="8">
        <v>1.1200000000000001</v>
      </c>
      <c r="AT40" s="6">
        <v>6143.6399999999994</v>
      </c>
      <c r="AU40" s="8">
        <v>0.18</v>
      </c>
      <c r="AV40" s="6">
        <v>109603.84</v>
      </c>
      <c r="AW40" s="8">
        <v>3.25</v>
      </c>
      <c r="AX40" s="6">
        <v>4266.45</v>
      </c>
      <c r="AY40" s="8">
        <v>0</v>
      </c>
      <c r="AZ40" s="6">
        <v>1706.64</v>
      </c>
      <c r="BA40" s="8">
        <v>0.05</v>
      </c>
      <c r="BB40" s="6">
        <v>76113.48</v>
      </c>
      <c r="BC40" s="8">
        <v>2.23</v>
      </c>
      <c r="BD40" s="6">
        <v>62271.529999999992</v>
      </c>
      <c r="BE40" s="8">
        <v>1.8199999999999998</v>
      </c>
      <c r="BF40" s="30">
        <f t="shared" si="4"/>
        <v>675402.71</v>
      </c>
      <c r="BG40" s="30">
        <f t="shared" si="5"/>
        <v>19.579999999999998</v>
      </c>
      <c r="BH40" s="4">
        <v>0</v>
      </c>
      <c r="BI40" s="4">
        <v>0</v>
      </c>
      <c r="BJ40" s="4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4" t="s">
        <v>382</v>
      </c>
      <c r="BS40" s="4"/>
      <c r="BT40" s="9"/>
      <c r="BU40" s="4"/>
      <c r="BV40" s="9"/>
      <c r="BW40" s="9"/>
      <c r="BX40" s="9"/>
      <c r="BY40" s="9"/>
      <c r="BZ40" s="9"/>
      <c r="CA40" s="9"/>
      <c r="CB40" s="4" t="s">
        <v>382</v>
      </c>
      <c r="CC40" s="4"/>
      <c r="CD40" s="9"/>
      <c r="CE40" s="4"/>
      <c r="CF40" s="9"/>
      <c r="CG40" s="9"/>
      <c r="CH40" s="9"/>
      <c r="CI40" s="9"/>
      <c r="CJ40" s="9"/>
      <c r="CK40" s="9"/>
      <c r="CL40" s="4" t="s">
        <v>382</v>
      </c>
      <c r="CM40" s="4"/>
      <c r="CN40" s="9"/>
      <c r="CO40" s="4"/>
      <c r="CP40" s="9"/>
      <c r="CQ40" s="9"/>
      <c r="CR40" s="9"/>
      <c r="CS40" s="9"/>
      <c r="CT40" s="9"/>
      <c r="CU40" s="9"/>
      <c r="CV40" s="4" t="s">
        <v>382</v>
      </c>
      <c r="CW40" s="4"/>
      <c r="CX40" s="9"/>
      <c r="CY40" s="4"/>
      <c r="CZ40" s="9"/>
      <c r="DA40" s="9"/>
      <c r="DB40" s="9"/>
      <c r="DC40" s="9"/>
      <c r="DD40" s="9"/>
      <c r="DE40" s="9"/>
      <c r="DF40" s="4" t="s">
        <v>382</v>
      </c>
      <c r="DG40" s="4"/>
      <c r="DH40" s="9"/>
      <c r="DI40" s="4"/>
      <c r="DJ40" s="9"/>
      <c r="DK40" s="9"/>
      <c r="DL40" s="9"/>
      <c r="DM40" s="9"/>
      <c r="DN40" s="9"/>
      <c r="DO40" s="9"/>
      <c r="DP40" s="4" t="s">
        <v>382</v>
      </c>
      <c r="DQ40" s="4"/>
      <c r="DR40" s="9"/>
      <c r="DS40" s="4"/>
      <c r="DT40" s="9"/>
      <c r="DU40" s="9"/>
      <c r="DV40" s="9"/>
      <c r="DW40" s="9"/>
      <c r="DX40" s="9"/>
      <c r="DY40" s="9"/>
      <c r="DZ40" s="4"/>
      <c r="EA40" s="4"/>
      <c r="EB40" s="4"/>
      <c r="EC40" s="4"/>
      <c r="ED40" s="4">
        <v>156</v>
      </c>
      <c r="EE40" s="63">
        <v>3</v>
      </c>
      <c r="EF40" s="9"/>
    </row>
    <row r="41" spans="1:136" ht="15" customHeight="1" x14ac:dyDescent="0.25">
      <c r="A41" s="26">
        <v>38</v>
      </c>
      <c r="B41" s="27" t="s">
        <v>666</v>
      </c>
      <c r="C41" s="27" t="s">
        <v>586</v>
      </c>
      <c r="D41" s="1">
        <v>43466</v>
      </c>
      <c r="E41" s="1">
        <v>43830</v>
      </c>
      <c r="F41" s="9">
        <v>0</v>
      </c>
      <c r="G41" s="9">
        <v>0</v>
      </c>
      <c r="H41" s="9">
        <v>111849.37</v>
      </c>
      <c r="I41" s="9">
        <v>727318.22000000009</v>
      </c>
      <c r="J41" s="9">
        <v>435362.85000000003</v>
      </c>
      <c r="K41" s="9">
        <v>95139.840000000011</v>
      </c>
      <c r="L41" s="9">
        <v>196815.53</v>
      </c>
      <c r="M41" s="9">
        <v>780740.46</v>
      </c>
      <c r="N41" s="9">
        <v>775940.46</v>
      </c>
      <c r="O41" s="9">
        <v>0</v>
      </c>
      <c r="P41" s="9">
        <v>0</v>
      </c>
      <c r="Q41" s="9">
        <v>4800</v>
      </c>
      <c r="R41" s="9">
        <v>0</v>
      </c>
      <c r="S41" s="9">
        <v>780740.46</v>
      </c>
      <c r="T41" s="9">
        <v>0</v>
      </c>
      <c r="U41" s="9">
        <v>0</v>
      </c>
      <c r="V41" s="9">
        <v>58427.130000000034</v>
      </c>
      <c r="W41" s="4" t="s">
        <v>238</v>
      </c>
      <c r="X41" s="6">
        <v>195855.52999999997</v>
      </c>
      <c r="Y41" s="8">
        <v>4.84</v>
      </c>
      <c r="Z41" s="6">
        <v>-845.45999999998503</v>
      </c>
      <c r="AA41" s="8">
        <v>1.76</v>
      </c>
      <c r="AB41" s="6">
        <v>15455.460000000003</v>
      </c>
      <c r="AC41" s="8">
        <v>0</v>
      </c>
      <c r="AD41" s="6">
        <v>18833.160000000003</v>
      </c>
      <c r="AE41" s="8">
        <v>0.45999999999999996</v>
      </c>
      <c r="AF41" s="6">
        <v>118730.63999999998</v>
      </c>
      <c r="AG41" s="8">
        <v>2.9</v>
      </c>
      <c r="AH41" s="6">
        <v>0</v>
      </c>
      <c r="AI41" s="8">
        <v>0</v>
      </c>
      <c r="AJ41" s="6">
        <v>0</v>
      </c>
      <c r="AK41" s="8">
        <v>0</v>
      </c>
      <c r="AL41" s="6">
        <v>1228.32</v>
      </c>
      <c r="AM41" s="8">
        <v>0.03</v>
      </c>
      <c r="AN41" s="6">
        <v>0</v>
      </c>
      <c r="AO41" s="8">
        <v>0</v>
      </c>
      <c r="AP41" s="6">
        <v>38485.08</v>
      </c>
      <c r="AQ41" s="8">
        <v>0.94</v>
      </c>
      <c r="AR41" s="6">
        <v>45854.52</v>
      </c>
      <c r="AS41" s="8">
        <v>1.1200000000000001</v>
      </c>
      <c r="AT41" s="6">
        <v>7369.5599999999995</v>
      </c>
      <c r="AU41" s="8">
        <v>0.18</v>
      </c>
      <c r="AV41" s="6">
        <v>133060.32</v>
      </c>
      <c r="AW41" s="8">
        <v>3.25</v>
      </c>
      <c r="AX41" s="6">
        <v>5117.6999999999989</v>
      </c>
      <c r="AY41" s="8">
        <v>0</v>
      </c>
      <c r="AZ41" s="6">
        <v>2047.0800000000002</v>
      </c>
      <c r="BA41" s="8">
        <v>0.05</v>
      </c>
      <c r="BB41" s="6">
        <v>95139.840000000011</v>
      </c>
      <c r="BC41" s="8">
        <v>2.23</v>
      </c>
      <c r="BD41" s="6">
        <v>50026.47</v>
      </c>
      <c r="BE41" s="8">
        <v>1.22</v>
      </c>
      <c r="BF41" s="30">
        <f t="shared" si="4"/>
        <v>726358.21999999986</v>
      </c>
      <c r="BG41" s="30">
        <f t="shared" si="5"/>
        <v>18.979999999999997</v>
      </c>
      <c r="BH41" s="4">
        <v>0</v>
      </c>
      <c r="BI41" s="4">
        <v>0</v>
      </c>
      <c r="BJ41" s="4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4" t="s">
        <v>382</v>
      </c>
      <c r="BS41" s="4"/>
      <c r="BT41" s="9"/>
      <c r="BU41" s="4"/>
      <c r="BV41" s="9"/>
      <c r="BW41" s="9"/>
      <c r="BX41" s="9"/>
      <c r="BY41" s="9"/>
      <c r="BZ41" s="9"/>
      <c r="CA41" s="9"/>
      <c r="CB41" s="4" t="s">
        <v>382</v>
      </c>
      <c r="CC41" s="4"/>
      <c r="CD41" s="9"/>
      <c r="CE41" s="4"/>
      <c r="CF41" s="9"/>
      <c r="CG41" s="9"/>
      <c r="CH41" s="9"/>
      <c r="CI41" s="9"/>
      <c r="CJ41" s="9"/>
      <c r="CK41" s="9"/>
      <c r="CL41" s="4" t="s">
        <v>382</v>
      </c>
      <c r="CM41" s="4"/>
      <c r="CN41" s="9"/>
      <c r="CO41" s="4"/>
      <c r="CP41" s="9"/>
      <c r="CQ41" s="9"/>
      <c r="CR41" s="9"/>
      <c r="CS41" s="9"/>
      <c r="CT41" s="9"/>
      <c r="CU41" s="9"/>
      <c r="CV41" s="4" t="s">
        <v>382</v>
      </c>
      <c r="CW41" s="4"/>
      <c r="CX41" s="9"/>
      <c r="CY41" s="4"/>
      <c r="CZ41" s="9"/>
      <c r="DA41" s="9"/>
      <c r="DB41" s="9"/>
      <c r="DC41" s="9"/>
      <c r="DD41" s="9"/>
      <c r="DE41" s="9"/>
      <c r="DF41" s="4" t="s">
        <v>382</v>
      </c>
      <c r="DG41" s="4"/>
      <c r="DH41" s="9"/>
      <c r="DI41" s="4"/>
      <c r="DJ41" s="9"/>
      <c r="DK41" s="9"/>
      <c r="DL41" s="9"/>
      <c r="DM41" s="9"/>
      <c r="DN41" s="9"/>
      <c r="DO41" s="9"/>
      <c r="DP41" s="4" t="s">
        <v>382</v>
      </c>
      <c r="DQ41" s="4"/>
      <c r="DR41" s="9"/>
      <c r="DS41" s="4"/>
      <c r="DT41" s="9"/>
      <c r="DU41" s="9"/>
      <c r="DV41" s="9"/>
      <c r="DW41" s="9"/>
      <c r="DX41" s="9"/>
      <c r="DY41" s="9"/>
      <c r="DZ41" s="4"/>
      <c r="EA41" s="4"/>
      <c r="EB41" s="4"/>
      <c r="EC41" s="4"/>
      <c r="ED41" s="4">
        <v>60</v>
      </c>
      <c r="EE41" s="4">
        <f>2+1</f>
        <v>3</v>
      </c>
      <c r="EF41" s="9"/>
    </row>
    <row r="42" spans="1:136" ht="15" customHeight="1" x14ac:dyDescent="0.25">
      <c r="A42" s="26">
        <v>39</v>
      </c>
      <c r="B42" s="27" t="s">
        <v>798</v>
      </c>
      <c r="C42" s="27" t="s">
        <v>799</v>
      </c>
      <c r="D42" s="1">
        <v>43466</v>
      </c>
      <c r="E42" s="1">
        <v>43830</v>
      </c>
      <c r="F42" s="9">
        <v>0</v>
      </c>
      <c r="G42" s="9">
        <v>0</v>
      </c>
      <c r="H42" s="9">
        <v>106784.3</v>
      </c>
      <c r="I42" s="9">
        <v>749903.28000000026</v>
      </c>
      <c r="J42" s="9">
        <v>471075.28000000009</v>
      </c>
      <c r="K42" s="9">
        <v>89389.08</v>
      </c>
      <c r="L42" s="9">
        <v>189438.9200000001</v>
      </c>
      <c r="M42" s="9">
        <v>709251.19000000006</v>
      </c>
      <c r="N42" s="9">
        <v>709251.19000000006</v>
      </c>
      <c r="O42" s="9">
        <v>0</v>
      </c>
      <c r="P42" s="9">
        <v>0</v>
      </c>
      <c r="Q42" s="9">
        <v>0</v>
      </c>
      <c r="R42" s="9">
        <v>0</v>
      </c>
      <c r="S42" s="9">
        <v>709251.19000000006</v>
      </c>
      <c r="T42" s="9">
        <v>0</v>
      </c>
      <c r="U42" s="9">
        <v>0</v>
      </c>
      <c r="V42" s="9">
        <v>147436.39000000013</v>
      </c>
      <c r="W42" s="4" t="s">
        <v>238</v>
      </c>
      <c r="X42" s="6">
        <v>189438.9200000001</v>
      </c>
      <c r="Y42" s="8">
        <v>4.84</v>
      </c>
      <c r="Z42" s="6">
        <v>70549.2</v>
      </c>
      <c r="AA42" s="8">
        <v>1.76</v>
      </c>
      <c r="AB42" s="6">
        <v>15132.029999999999</v>
      </c>
      <c r="AC42" s="8">
        <v>0</v>
      </c>
      <c r="AD42" s="6">
        <v>18439.079999999998</v>
      </c>
      <c r="AE42" s="8">
        <v>0.45999999999999996</v>
      </c>
      <c r="AF42" s="6">
        <v>116245.92000000001</v>
      </c>
      <c r="AG42" s="8">
        <v>2.9</v>
      </c>
      <c r="AH42" s="6">
        <v>0</v>
      </c>
      <c r="AI42" s="8">
        <v>0</v>
      </c>
      <c r="AJ42" s="6">
        <v>0</v>
      </c>
      <c r="AK42" s="8">
        <v>0</v>
      </c>
      <c r="AL42" s="6">
        <v>1202.52</v>
      </c>
      <c r="AM42" s="8">
        <v>0.03</v>
      </c>
      <c r="AN42" s="6">
        <v>0</v>
      </c>
      <c r="AO42" s="8">
        <v>0</v>
      </c>
      <c r="AP42" s="6">
        <v>37679.640000000007</v>
      </c>
      <c r="AQ42" s="8">
        <v>0.94</v>
      </c>
      <c r="AR42" s="6">
        <v>44894.999999999993</v>
      </c>
      <c r="AS42" s="8">
        <v>1.1200000000000001</v>
      </c>
      <c r="AT42" s="6">
        <v>7215.239999999998</v>
      </c>
      <c r="AU42" s="8">
        <v>0.18</v>
      </c>
      <c r="AV42" s="6">
        <v>130275.47999999997</v>
      </c>
      <c r="AW42" s="8">
        <v>3.25</v>
      </c>
      <c r="AX42" s="6">
        <v>5010.5999999999995</v>
      </c>
      <c r="AY42" s="8">
        <v>0</v>
      </c>
      <c r="AZ42" s="6">
        <v>2004.2400000000005</v>
      </c>
      <c r="BA42" s="8">
        <v>0.05</v>
      </c>
      <c r="BB42" s="6">
        <v>89389.08</v>
      </c>
      <c r="BC42" s="8">
        <v>2.23</v>
      </c>
      <c r="BD42" s="6">
        <v>22426.329999999998</v>
      </c>
      <c r="BE42" s="8">
        <v>0.55999999999999994</v>
      </c>
      <c r="BF42" s="30">
        <f t="shared" si="4"/>
        <v>749903.28</v>
      </c>
      <c r="BG42" s="30">
        <f t="shared" si="5"/>
        <v>18.319999999999997</v>
      </c>
      <c r="BH42" s="4">
        <v>0</v>
      </c>
      <c r="BI42" s="4">
        <v>0</v>
      </c>
      <c r="BJ42" s="4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4" t="s">
        <v>382</v>
      </c>
      <c r="BS42" s="4"/>
      <c r="BT42" s="9"/>
      <c r="BU42" s="4"/>
      <c r="BV42" s="9"/>
      <c r="BW42" s="9"/>
      <c r="BX42" s="9"/>
      <c r="BY42" s="9"/>
      <c r="BZ42" s="9"/>
      <c r="CA42" s="9"/>
      <c r="CB42" s="4" t="s">
        <v>382</v>
      </c>
      <c r="CC42" s="4"/>
      <c r="CD42" s="9"/>
      <c r="CE42" s="4"/>
      <c r="CF42" s="9"/>
      <c r="CG42" s="9"/>
      <c r="CH42" s="9"/>
      <c r="CI42" s="9"/>
      <c r="CJ42" s="9"/>
      <c r="CK42" s="9"/>
      <c r="CL42" s="4" t="s">
        <v>382</v>
      </c>
      <c r="CM42" s="4"/>
      <c r="CN42" s="9"/>
      <c r="CO42" s="4"/>
      <c r="CP42" s="9"/>
      <c r="CQ42" s="9"/>
      <c r="CR42" s="9"/>
      <c r="CS42" s="9"/>
      <c r="CT42" s="9"/>
      <c r="CU42" s="9"/>
      <c r="CV42" s="4" t="s">
        <v>382</v>
      </c>
      <c r="CW42" s="4"/>
      <c r="CX42" s="9"/>
      <c r="CY42" s="4"/>
      <c r="CZ42" s="9"/>
      <c r="DA42" s="9"/>
      <c r="DB42" s="9"/>
      <c r="DC42" s="9"/>
      <c r="DD42" s="9"/>
      <c r="DE42" s="9"/>
      <c r="DF42" s="4" t="s">
        <v>382</v>
      </c>
      <c r="DG42" s="4"/>
      <c r="DH42" s="9"/>
      <c r="DI42" s="4"/>
      <c r="DJ42" s="9"/>
      <c r="DK42" s="9"/>
      <c r="DL42" s="9"/>
      <c r="DM42" s="9"/>
      <c r="DN42" s="9"/>
      <c r="DO42" s="9"/>
      <c r="DP42" s="4" t="s">
        <v>382</v>
      </c>
      <c r="DQ42" s="4"/>
      <c r="DR42" s="9"/>
      <c r="DS42" s="4"/>
      <c r="DT42" s="9"/>
      <c r="DU42" s="9"/>
      <c r="DV42" s="9"/>
      <c r="DW42" s="9"/>
      <c r="DX42" s="9"/>
      <c r="DY42" s="9"/>
      <c r="DZ42" s="4"/>
      <c r="EA42" s="4"/>
      <c r="EB42" s="4"/>
      <c r="EC42" s="4"/>
      <c r="ED42" s="4">
        <v>120</v>
      </c>
      <c r="EE42" s="4">
        <f>1+3+1</f>
        <v>5</v>
      </c>
      <c r="EF42" s="9">
        <v>15331.37</v>
      </c>
    </row>
    <row r="43" spans="1:136" ht="15" customHeight="1" x14ac:dyDescent="0.25">
      <c r="A43" s="26">
        <v>40</v>
      </c>
      <c r="B43" s="27" t="s">
        <v>803</v>
      </c>
      <c r="C43" s="27" t="s">
        <v>804</v>
      </c>
      <c r="D43" s="1">
        <v>43466</v>
      </c>
      <c r="E43" s="1">
        <v>43830</v>
      </c>
      <c r="F43" s="9">
        <v>0</v>
      </c>
      <c r="G43" s="9">
        <v>0</v>
      </c>
      <c r="H43" s="9">
        <v>99787.74</v>
      </c>
      <c r="I43" s="9">
        <v>914547.46</v>
      </c>
      <c r="J43" s="9">
        <v>584134.48</v>
      </c>
      <c r="K43" s="9">
        <v>104915.28000000001</v>
      </c>
      <c r="L43" s="9">
        <v>225497.6999999999</v>
      </c>
      <c r="M43" s="9">
        <v>890502.28</v>
      </c>
      <c r="N43" s="9">
        <v>890502.28</v>
      </c>
      <c r="O43" s="9">
        <v>0</v>
      </c>
      <c r="P43" s="9">
        <v>0</v>
      </c>
      <c r="Q43" s="9">
        <v>0</v>
      </c>
      <c r="R43" s="9">
        <v>0</v>
      </c>
      <c r="S43" s="9">
        <v>890502.28</v>
      </c>
      <c r="T43" s="9">
        <v>0</v>
      </c>
      <c r="U43" s="9">
        <v>0</v>
      </c>
      <c r="V43" s="9">
        <v>123832.91999999993</v>
      </c>
      <c r="W43" s="4" t="s">
        <v>238</v>
      </c>
      <c r="X43" s="6">
        <v>225497.6999999999</v>
      </c>
      <c r="Y43" s="8">
        <v>4.84</v>
      </c>
      <c r="Z43" s="6">
        <v>82803</v>
      </c>
      <c r="AA43" s="8">
        <v>1.76</v>
      </c>
      <c r="AB43" s="6">
        <v>17760.329999999998</v>
      </c>
      <c r="AC43" s="8">
        <v>0</v>
      </c>
      <c r="AD43" s="6">
        <v>21641.760000000006</v>
      </c>
      <c r="AE43" s="8">
        <v>0.45999999999999996</v>
      </c>
      <c r="AF43" s="6">
        <v>136436.88000000003</v>
      </c>
      <c r="AG43" s="8">
        <v>2.9</v>
      </c>
      <c r="AH43" s="6">
        <v>0</v>
      </c>
      <c r="AI43" s="8">
        <v>0</v>
      </c>
      <c r="AJ43" s="6">
        <v>0</v>
      </c>
      <c r="AK43" s="8">
        <v>0</v>
      </c>
      <c r="AL43" s="6">
        <v>1411.4399999999996</v>
      </c>
      <c r="AM43" s="8">
        <v>0.03</v>
      </c>
      <c r="AN43" s="6">
        <v>0</v>
      </c>
      <c r="AO43" s="8">
        <v>0</v>
      </c>
      <c r="AP43" s="6">
        <v>44224.32</v>
      </c>
      <c r="AQ43" s="8">
        <v>0.94</v>
      </c>
      <c r="AR43" s="6">
        <v>52692.84</v>
      </c>
      <c r="AS43" s="8">
        <v>1.1200000000000001</v>
      </c>
      <c r="AT43" s="6">
        <v>8468.52</v>
      </c>
      <c r="AU43" s="8">
        <v>0.18</v>
      </c>
      <c r="AV43" s="6">
        <v>152903.4</v>
      </c>
      <c r="AW43" s="8">
        <v>3.25</v>
      </c>
      <c r="AX43" s="6">
        <v>5880.9</v>
      </c>
      <c r="AY43" s="8">
        <v>0</v>
      </c>
      <c r="AZ43" s="6">
        <v>2352.36</v>
      </c>
      <c r="BA43" s="8">
        <v>0.05</v>
      </c>
      <c r="BB43" s="6">
        <v>104915.28000000001</v>
      </c>
      <c r="BC43" s="8">
        <v>2.23</v>
      </c>
      <c r="BD43" s="6">
        <v>57558.73</v>
      </c>
      <c r="BE43" s="8">
        <v>1.23</v>
      </c>
      <c r="BF43" s="30">
        <f t="shared" si="4"/>
        <v>914547.46</v>
      </c>
      <c r="BG43" s="30">
        <f t="shared" si="5"/>
        <v>18.989999999999998</v>
      </c>
      <c r="BH43" s="4">
        <v>0</v>
      </c>
      <c r="BI43" s="4">
        <v>0</v>
      </c>
      <c r="BJ43" s="4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4" t="s">
        <v>382</v>
      </c>
      <c r="BS43" s="4"/>
      <c r="BT43" s="9"/>
      <c r="BU43" s="4"/>
      <c r="BV43" s="9"/>
      <c r="BW43" s="9"/>
      <c r="BX43" s="9"/>
      <c r="BY43" s="9"/>
      <c r="BZ43" s="9"/>
      <c r="CA43" s="9"/>
      <c r="CB43" s="4" t="s">
        <v>382</v>
      </c>
      <c r="CC43" s="4"/>
      <c r="CD43" s="9"/>
      <c r="CE43" s="4"/>
      <c r="CF43" s="9"/>
      <c r="CG43" s="9"/>
      <c r="CH43" s="9"/>
      <c r="CI43" s="9"/>
      <c r="CJ43" s="9"/>
      <c r="CK43" s="9"/>
      <c r="CL43" s="4" t="s">
        <v>382</v>
      </c>
      <c r="CM43" s="4"/>
      <c r="CN43" s="9"/>
      <c r="CO43" s="4"/>
      <c r="CP43" s="9"/>
      <c r="CQ43" s="9"/>
      <c r="CR43" s="9"/>
      <c r="CS43" s="9"/>
      <c r="CT43" s="9"/>
      <c r="CU43" s="9"/>
      <c r="CV43" s="4" t="s">
        <v>382</v>
      </c>
      <c r="CW43" s="4"/>
      <c r="CX43" s="9"/>
      <c r="CY43" s="4"/>
      <c r="CZ43" s="9"/>
      <c r="DA43" s="9"/>
      <c r="DB43" s="9"/>
      <c r="DC43" s="9"/>
      <c r="DD43" s="9"/>
      <c r="DE43" s="9"/>
      <c r="DF43" s="4" t="s">
        <v>382</v>
      </c>
      <c r="DG43" s="4"/>
      <c r="DH43" s="9"/>
      <c r="DI43" s="4"/>
      <c r="DJ43" s="9"/>
      <c r="DK43" s="9"/>
      <c r="DL43" s="9"/>
      <c r="DM43" s="9"/>
      <c r="DN43" s="9"/>
      <c r="DO43" s="9"/>
      <c r="DP43" s="4" t="s">
        <v>382</v>
      </c>
      <c r="DQ43" s="4"/>
      <c r="DR43" s="9"/>
      <c r="DS43" s="4"/>
      <c r="DT43" s="9"/>
      <c r="DU43" s="9"/>
      <c r="DV43" s="9"/>
      <c r="DW43" s="9"/>
      <c r="DX43" s="9"/>
      <c r="DY43" s="9"/>
      <c r="DZ43" s="4"/>
      <c r="EA43" s="4"/>
      <c r="EB43" s="4"/>
      <c r="EC43" s="4"/>
      <c r="ED43" s="4">
        <v>72</v>
      </c>
      <c r="EE43" s="4">
        <v>5</v>
      </c>
      <c r="EF43" s="9">
        <v>6306.09</v>
      </c>
    </row>
    <row r="44" spans="1:136" ht="15" customHeight="1" x14ac:dyDescent="0.25">
      <c r="A44" s="26">
        <v>41</v>
      </c>
      <c r="B44" s="27" t="s">
        <v>808</v>
      </c>
      <c r="C44" s="27" t="s">
        <v>809</v>
      </c>
      <c r="D44" s="1">
        <v>43466</v>
      </c>
      <c r="E44" s="1">
        <v>43830</v>
      </c>
      <c r="F44" s="9">
        <v>0</v>
      </c>
      <c r="G44" s="9">
        <v>0</v>
      </c>
      <c r="H44" s="9">
        <v>120975.64</v>
      </c>
      <c r="I44" s="9">
        <v>1067844.5499999998</v>
      </c>
      <c r="J44" s="9">
        <v>688125.90999999992</v>
      </c>
      <c r="K44" s="9">
        <v>119769.83999999997</v>
      </c>
      <c r="L44" s="9">
        <v>259948.79999999999</v>
      </c>
      <c r="M44" s="9">
        <v>1036569.8200000002</v>
      </c>
      <c r="N44" s="9">
        <v>1036569.8200000002</v>
      </c>
      <c r="O44" s="9">
        <v>0</v>
      </c>
      <c r="P44" s="9">
        <v>0</v>
      </c>
      <c r="Q44" s="9">
        <v>0</v>
      </c>
      <c r="R44" s="9">
        <v>0</v>
      </c>
      <c r="S44" s="9">
        <v>1036569.8200000002</v>
      </c>
      <c r="T44" s="9">
        <v>0</v>
      </c>
      <c r="U44" s="9">
        <v>0</v>
      </c>
      <c r="V44" s="9">
        <v>152250.36999999965</v>
      </c>
      <c r="W44" s="4" t="s">
        <v>238</v>
      </c>
      <c r="X44" s="6">
        <v>259948.79999999999</v>
      </c>
      <c r="Y44" s="8">
        <v>4.84</v>
      </c>
      <c r="Z44" s="6">
        <v>92028.06</v>
      </c>
      <c r="AA44" s="8">
        <v>1.76</v>
      </c>
      <c r="AB44" s="6">
        <v>20274.93</v>
      </c>
      <c r="AC44" s="8">
        <v>0</v>
      </c>
      <c r="AD44" s="6">
        <v>24705.96</v>
      </c>
      <c r="AE44" s="8">
        <v>0.45999999999999996</v>
      </c>
      <c r="AF44" s="6">
        <v>155754.35999999999</v>
      </c>
      <c r="AG44" s="8">
        <v>2.9</v>
      </c>
      <c r="AH44" s="6">
        <v>0</v>
      </c>
      <c r="AI44" s="8">
        <v>0</v>
      </c>
      <c r="AJ44" s="6">
        <v>0</v>
      </c>
      <c r="AK44" s="8">
        <v>0</v>
      </c>
      <c r="AL44" s="6">
        <v>1611.3599999999997</v>
      </c>
      <c r="AM44" s="8">
        <v>0.03</v>
      </c>
      <c r="AN44" s="6">
        <v>0</v>
      </c>
      <c r="AO44" s="8">
        <v>0</v>
      </c>
      <c r="AP44" s="6">
        <v>50485.919999999991</v>
      </c>
      <c r="AQ44" s="8">
        <v>0.94</v>
      </c>
      <c r="AR44" s="6">
        <v>60153.36</v>
      </c>
      <c r="AS44" s="8">
        <v>1.1200000000000001</v>
      </c>
      <c r="AT44" s="6">
        <v>9667.5600000000013</v>
      </c>
      <c r="AU44" s="8">
        <v>0.18</v>
      </c>
      <c r="AV44" s="6">
        <v>174552.47999999998</v>
      </c>
      <c r="AW44" s="8">
        <v>3.25</v>
      </c>
      <c r="AX44" s="6">
        <v>6713.5499999999993</v>
      </c>
      <c r="AY44" s="8">
        <v>0</v>
      </c>
      <c r="AZ44" s="6">
        <v>2685.48</v>
      </c>
      <c r="BA44" s="8">
        <v>0.05</v>
      </c>
      <c r="BB44" s="6">
        <v>119769.83999999997</v>
      </c>
      <c r="BC44" s="8">
        <v>2.23</v>
      </c>
      <c r="BD44" s="6">
        <v>89492.890000000014</v>
      </c>
      <c r="BE44" s="8">
        <v>1.66</v>
      </c>
      <c r="BF44" s="30">
        <f t="shared" si="4"/>
        <v>1067844.55</v>
      </c>
      <c r="BG44" s="30">
        <f t="shared" si="5"/>
        <v>19.419999999999998</v>
      </c>
      <c r="BH44" s="4">
        <v>0</v>
      </c>
      <c r="BI44" s="4">
        <v>0</v>
      </c>
      <c r="BJ44" s="4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4" t="s">
        <v>382</v>
      </c>
      <c r="BS44" s="4"/>
      <c r="BT44" s="9"/>
      <c r="BU44" s="4"/>
      <c r="BV44" s="9"/>
      <c r="BW44" s="9"/>
      <c r="BX44" s="9"/>
      <c r="BY44" s="9"/>
      <c r="BZ44" s="9"/>
      <c r="CA44" s="9"/>
      <c r="CB44" s="4" t="s">
        <v>382</v>
      </c>
      <c r="CC44" s="4"/>
      <c r="CD44" s="9"/>
      <c r="CE44" s="4"/>
      <c r="CF44" s="9"/>
      <c r="CG44" s="9"/>
      <c r="CH44" s="9"/>
      <c r="CI44" s="9"/>
      <c r="CJ44" s="9"/>
      <c r="CK44" s="9"/>
      <c r="CL44" s="4" t="s">
        <v>382</v>
      </c>
      <c r="CM44" s="4"/>
      <c r="CN44" s="9"/>
      <c r="CO44" s="4"/>
      <c r="CP44" s="9"/>
      <c r="CQ44" s="9"/>
      <c r="CR44" s="9"/>
      <c r="CS44" s="9"/>
      <c r="CT44" s="9"/>
      <c r="CU44" s="9"/>
      <c r="CV44" s="4" t="s">
        <v>382</v>
      </c>
      <c r="CW44" s="4"/>
      <c r="CX44" s="9"/>
      <c r="CY44" s="4"/>
      <c r="CZ44" s="9"/>
      <c r="DA44" s="9"/>
      <c r="DB44" s="9"/>
      <c r="DC44" s="9"/>
      <c r="DD44" s="9"/>
      <c r="DE44" s="9"/>
      <c r="DF44" s="4" t="s">
        <v>382</v>
      </c>
      <c r="DG44" s="4"/>
      <c r="DH44" s="9"/>
      <c r="DI44" s="4"/>
      <c r="DJ44" s="9"/>
      <c r="DK44" s="9"/>
      <c r="DL44" s="9"/>
      <c r="DM44" s="9"/>
      <c r="DN44" s="9"/>
      <c r="DO44" s="9"/>
      <c r="DP44" s="4" t="s">
        <v>382</v>
      </c>
      <c r="DQ44" s="4"/>
      <c r="DR44" s="9"/>
      <c r="DS44" s="4"/>
      <c r="DT44" s="9"/>
      <c r="DU44" s="9"/>
      <c r="DV44" s="9"/>
      <c r="DW44" s="9"/>
      <c r="DX44" s="9"/>
      <c r="DY44" s="9"/>
      <c r="DZ44" s="4"/>
      <c r="EA44" s="4"/>
      <c r="EB44" s="4"/>
      <c r="EC44" s="4"/>
      <c r="ED44" s="4">
        <v>144</v>
      </c>
      <c r="EE44" s="4">
        <f>4+2+2</f>
        <v>8</v>
      </c>
      <c r="EF44" s="9">
        <f>243.48</f>
        <v>243.48</v>
      </c>
    </row>
    <row r="45" spans="1:136" ht="15" customHeight="1" x14ac:dyDescent="0.25">
      <c r="A45" s="26">
        <v>42</v>
      </c>
      <c r="B45" s="27" t="s">
        <v>813</v>
      </c>
      <c r="C45" s="27" t="s">
        <v>814</v>
      </c>
      <c r="D45" s="1">
        <v>43466</v>
      </c>
      <c r="E45" s="1">
        <v>43830</v>
      </c>
      <c r="F45" s="9">
        <v>0</v>
      </c>
      <c r="G45" s="9">
        <v>0</v>
      </c>
      <c r="H45" s="9">
        <v>75765.67</v>
      </c>
      <c r="I45" s="9">
        <v>640267.99000000011</v>
      </c>
      <c r="J45" s="9">
        <v>409093.58999999997</v>
      </c>
      <c r="K45" s="9">
        <v>73729.2</v>
      </c>
      <c r="L45" s="9">
        <v>157445.20000000013</v>
      </c>
      <c r="M45" s="9">
        <v>631169.93000000005</v>
      </c>
      <c r="N45" s="9">
        <v>631169.93000000005</v>
      </c>
      <c r="O45" s="9">
        <v>0</v>
      </c>
      <c r="P45" s="9">
        <v>0</v>
      </c>
      <c r="Q45" s="9">
        <v>0</v>
      </c>
      <c r="R45" s="9">
        <v>0</v>
      </c>
      <c r="S45" s="9">
        <v>631169.93000000005</v>
      </c>
      <c r="T45" s="9">
        <v>0</v>
      </c>
      <c r="U45" s="9">
        <v>0</v>
      </c>
      <c r="V45" s="9">
        <v>84863.730000000098</v>
      </c>
      <c r="W45" s="4" t="s">
        <v>238</v>
      </c>
      <c r="X45" s="6">
        <v>157445.20000000013</v>
      </c>
      <c r="Y45" s="8">
        <v>4.84</v>
      </c>
      <c r="Z45" s="6">
        <v>45613.909999999996</v>
      </c>
      <c r="AA45" s="8">
        <v>1.76</v>
      </c>
      <c r="AB45" s="6">
        <v>12481.050000000001</v>
      </c>
      <c r="AC45" s="8">
        <v>0</v>
      </c>
      <c r="AD45" s="6">
        <v>15208.680000000004</v>
      </c>
      <c r="AE45" s="8">
        <v>0.45999999999999996</v>
      </c>
      <c r="AF45" s="6">
        <v>95880.960000000006</v>
      </c>
      <c r="AG45" s="8">
        <v>2.9</v>
      </c>
      <c r="AH45" s="6">
        <v>0</v>
      </c>
      <c r="AI45" s="8">
        <v>0</v>
      </c>
      <c r="AJ45" s="6">
        <v>0</v>
      </c>
      <c r="AK45" s="8">
        <v>0</v>
      </c>
      <c r="AL45" s="6">
        <v>991.91999999999973</v>
      </c>
      <c r="AM45" s="8">
        <v>0.03</v>
      </c>
      <c r="AN45" s="6">
        <v>0</v>
      </c>
      <c r="AO45" s="8">
        <v>0</v>
      </c>
      <c r="AP45" s="6">
        <v>31078.679999999997</v>
      </c>
      <c r="AQ45" s="8">
        <v>0.94</v>
      </c>
      <c r="AR45" s="6">
        <v>37029.840000000004</v>
      </c>
      <c r="AS45" s="8">
        <v>1.1200000000000001</v>
      </c>
      <c r="AT45" s="6">
        <v>5951.2799999999988</v>
      </c>
      <c r="AU45" s="8">
        <v>0.18</v>
      </c>
      <c r="AV45" s="6">
        <v>106279.96999999997</v>
      </c>
      <c r="AW45" s="8">
        <v>3.25</v>
      </c>
      <c r="AX45" s="6">
        <v>4132.7999999999993</v>
      </c>
      <c r="AY45" s="8">
        <v>0</v>
      </c>
      <c r="AZ45" s="6">
        <v>1653.12</v>
      </c>
      <c r="BA45" s="8">
        <v>0.05</v>
      </c>
      <c r="BB45" s="6">
        <v>73729.2</v>
      </c>
      <c r="BC45" s="8">
        <v>2.23</v>
      </c>
      <c r="BD45" s="6">
        <v>52791.37999999999</v>
      </c>
      <c r="BE45" s="8">
        <v>1.6</v>
      </c>
      <c r="BF45" s="30">
        <f t="shared" si="4"/>
        <v>640267.99000000011</v>
      </c>
      <c r="BG45" s="30">
        <f t="shared" si="5"/>
        <v>19.36</v>
      </c>
      <c r="BH45" s="4">
        <v>0</v>
      </c>
      <c r="BI45" s="4">
        <v>0</v>
      </c>
      <c r="BJ45" s="4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4" t="s">
        <v>382</v>
      </c>
      <c r="BS45" s="4"/>
      <c r="BT45" s="9"/>
      <c r="BU45" s="4"/>
      <c r="BV45" s="9"/>
      <c r="BW45" s="9"/>
      <c r="BX45" s="9"/>
      <c r="BY45" s="9"/>
      <c r="BZ45" s="9"/>
      <c r="CA45" s="9"/>
      <c r="CB45" s="4" t="s">
        <v>382</v>
      </c>
      <c r="CC45" s="4"/>
      <c r="CD45" s="9"/>
      <c r="CE45" s="4"/>
      <c r="CF45" s="9"/>
      <c r="CG45" s="9"/>
      <c r="CH45" s="9"/>
      <c r="CI45" s="9"/>
      <c r="CJ45" s="9"/>
      <c r="CK45" s="9"/>
      <c r="CL45" s="4" t="s">
        <v>382</v>
      </c>
      <c r="CM45" s="4"/>
      <c r="CN45" s="9"/>
      <c r="CO45" s="4"/>
      <c r="CP45" s="9"/>
      <c r="CQ45" s="9"/>
      <c r="CR45" s="9"/>
      <c r="CS45" s="9"/>
      <c r="CT45" s="9"/>
      <c r="CU45" s="9"/>
      <c r="CV45" s="4" t="s">
        <v>382</v>
      </c>
      <c r="CW45" s="4"/>
      <c r="CX45" s="9"/>
      <c r="CY45" s="4"/>
      <c r="CZ45" s="9"/>
      <c r="DA45" s="9"/>
      <c r="DB45" s="9"/>
      <c r="DC45" s="9"/>
      <c r="DD45" s="9"/>
      <c r="DE45" s="9"/>
      <c r="DF45" s="4" t="s">
        <v>382</v>
      </c>
      <c r="DG45" s="4"/>
      <c r="DH45" s="9"/>
      <c r="DI45" s="4"/>
      <c r="DJ45" s="9"/>
      <c r="DK45" s="9"/>
      <c r="DL45" s="9"/>
      <c r="DM45" s="9"/>
      <c r="DN45" s="9"/>
      <c r="DO45" s="9"/>
      <c r="DP45" s="4" t="s">
        <v>382</v>
      </c>
      <c r="DQ45" s="4"/>
      <c r="DR45" s="9"/>
      <c r="DS45" s="4"/>
      <c r="DT45" s="9"/>
      <c r="DU45" s="9"/>
      <c r="DV45" s="9"/>
      <c r="DW45" s="9"/>
      <c r="DX45" s="9"/>
      <c r="DY45" s="9"/>
      <c r="DZ45" s="4"/>
      <c r="EA45" s="4"/>
      <c r="EB45" s="4"/>
      <c r="EC45" s="4"/>
      <c r="ED45" s="4">
        <v>48</v>
      </c>
      <c r="EE45" s="4">
        <f>1+1</f>
        <v>2</v>
      </c>
      <c r="EF45" s="9"/>
    </row>
    <row r="46" spans="1:136" ht="15" customHeight="1" x14ac:dyDescent="0.25">
      <c r="A46" s="26">
        <v>43</v>
      </c>
      <c r="B46" s="27" t="s">
        <v>818</v>
      </c>
      <c r="C46" s="27" t="s">
        <v>819</v>
      </c>
      <c r="D46" s="1">
        <v>43466</v>
      </c>
      <c r="E46" s="1">
        <v>43830</v>
      </c>
      <c r="F46" s="9">
        <v>0</v>
      </c>
      <c r="G46" s="9">
        <v>0</v>
      </c>
      <c r="H46" s="9">
        <v>152563.03</v>
      </c>
      <c r="I46" s="9">
        <v>1050088.3099999998</v>
      </c>
      <c r="J46" s="9">
        <v>676993.06999999983</v>
      </c>
      <c r="K46" s="9">
        <v>119159.63999999996</v>
      </c>
      <c r="L46" s="9">
        <v>253935.60000000006</v>
      </c>
      <c r="M46" s="9">
        <v>1064012.08</v>
      </c>
      <c r="N46" s="9">
        <v>1064012.08</v>
      </c>
      <c r="O46" s="9">
        <v>0</v>
      </c>
      <c r="P46" s="9">
        <v>0</v>
      </c>
      <c r="Q46" s="9">
        <v>0</v>
      </c>
      <c r="R46" s="9">
        <v>0</v>
      </c>
      <c r="S46" s="9">
        <v>1064012.08</v>
      </c>
      <c r="T46" s="9">
        <v>0</v>
      </c>
      <c r="U46" s="9">
        <v>0</v>
      </c>
      <c r="V46" s="9">
        <v>138639.25999999992</v>
      </c>
      <c r="W46" s="4" t="s">
        <v>238</v>
      </c>
      <c r="X46" s="6">
        <v>253935.60000000009</v>
      </c>
      <c r="Y46" s="8">
        <v>4.84</v>
      </c>
      <c r="Z46" s="6">
        <v>94045.2</v>
      </c>
      <c r="AA46" s="8">
        <v>1.76</v>
      </c>
      <c r="AB46" s="6">
        <v>20171.640000000003</v>
      </c>
      <c r="AC46" s="8">
        <v>0</v>
      </c>
      <c r="AD46" s="6">
        <v>24580.079999999998</v>
      </c>
      <c r="AE46" s="8">
        <v>0.45999999999999996</v>
      </c>
      <c r="AF46" s="6">
        <v>154960.92000000001</v>
      </c>
      <c r="AG46" s="8">
        <v>2.9</v>
      </c>
      <c r="AH46" s="6">
        <v>0</v>
      </c>
      <c r="AI46" s="8">
        <v>0</v>
      </c>
      <c r="AJ46" s="6">
        <v>0</v>
      </c>
      <c r="AK46" s="8">
        <v>0</v>
      </c>
      <c r="AL46" s="6">
        <v>1603.0799999999995</v>
      </c>
      <c r="AM46" s="8">
        <v>0.03</v>
      </c>
      <c r="AN46" s="6">
        <v>0</v>
      </c>
      <c r="AO46" s="8">
        <v>0</v>
      </c>
      <c r="AP46" s="6">
        <v>50228.759999999987</v>
      </c>
      <c r="AQ46" s="8">
        <v>0.94</v>
      </c>
      <c r="AR46" s="6">
        <v>59846.999999999985</v>
      </c>
      <c r="AS46" s="8">
        <v>1.1200000000000001</v>
      </c>
      <c r="AT46" s="6">
        <v>9618.24</v>
      </c>
      <c r="AU46" s="8">
        <v>0.18</v>
      </c>
      <c r="AV46" s="6">
        <v>173663.16</v>
      </c>
      <c r="AW46" s="8">
        <v>3.25</v>
      </c>
      <c r="AX46" s="6">
        <v>6679.35</v>
      </c>
      <c r="AY46" s="8">
        <v>0</v>
      </c>
      <c r="AZ46" s="6">
        <v>2671.7999999999993</v>
      </c>
      <c r="BA46" s="8">
        <v>0.05</v>
      </c>
      <c r="BB46" s="6">
        <v>119159.63999999996</v>
      </c>
      <c r="BC46" s="8">
        <v>2.23</v>
      </c>
      <c r="BD46" s="6">
        <v>78923.839999999997</v>
      </c>
      <c r="BE46" s="8">
        <v>1.48</v>
      </c>
      <c r="BF46" s="30">
        <f t="shared" si="4"/>
        <v>1050088.3100000003</v>
      </c>
      <c r="BG46" s="30">
        <f t="shared" si="5"/>
        <v>19.239999999999998</v>
      </c>
      <c r="BH46" s="4">
        <v>0</v>
      </c>
      <c r="BI46" s="4">
        <v>0</v>
      </c>
      <c r="BJ46" s="4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4" t="s">
        <v>382</v>
      </c>
      <c r="BS46" s="4"/>
      <c r="BT46" s="9"/>
      <c r="BU46" s="4"/>
      <c r="BV46" s="9"/>
      <c r="BW46" s="9"/>
      <c r="BX46" s="9"/>
      <c r="BY46" s="9"/>
      <c r="BZ46" s="9"/>
      <c r="CA46" s="9"/>
      <c r="CB46" s="4" t="s">
        <v>382</v>
      </c>
      <c r="CC46" s="4"/>
      <c r="CD46" s="9"/>
      <c r="CE46" s="4"/>
      <c r="CF46" s="9"/>
      <c r="CG46" s="9"/>
      <c r="CH46" s="9"/>
      <c r="CI46" s="9"/>
      <c r="CJ46" s="9"/>
      <c r="CK46" s="9"/>
      <c r="CL46" s="4" t="s">
        <v>382</v>
      </c>
      <c r="CM46" s="4"/>
      <c r="CN46" s="9"/>
      <c r="CO46" s="4"/>
      <c r="CP46" s="9"/>
      <c r="CQ46" s="9"/>
      <c r="CR46" s="9"/>
      <c r="CS46" s="9"/>
      <c r="CT46" s="9"/>
      <c r="CU46" s="9"/>
      <c r="CV46" s="4" t="s">
        <v>382</v>
      </c>
      <c r="CW46" s="4"/>
      <c r="CX46" s="9"/>
      <c r="CY46" s="4"/>
      <c r="CZ46" s="9"/>
      <c r="DA46" s="9"/>
      <c r="DB46" s="9"/>
      <c r="DC46" s="9"/>
      <c r="DD46" s="9"/>
      <c r="DE46" s="9"/>
      <c r="DF46" s="4" t="s">
        <v>382</v>
      </c>
      <c r="DG46" s="4"/>
      <c r="DH46" s="9"/>
      <c r="DI46" s="4"/>
      <c r="DJ46" s="9"/>
      <c r="DK46" s="9"/>
      <c r="DL46" s="9"/>
      <c r="DM46" s="9"/>
      <c r="DN46" s="9"/>
      <c r="DO46" s="9"/>
      <c r="DP46" s="4" t="s">
        <v>382</v>
      </c>
      <c r="DQ46" s="4"/>
      <c r="DR46" s="9"/>
      <c r="DS46" s="4"/>
      <c r="DT46" s="9"/>
      <c r="DU46" s="9"/>
      <c r="DV46" s="9"/>
      <c r="DW46" s="9"/>
      <c r="DX46" s="9"/>
      <c r="DY46" s="9"/>
      <c r="DZ46" s="4"/>
      <c r="EA46" s="4"/>
      <c r="EB46" s="4"/>
      <c r="EC46" s="4"/>
      <c r="ED46" s="4">
        <v>144</v>
      </c>
      <c r="EE46" s="4">
        <f>2+1+1</f>
        <v>4</v>
      </c>
      <c r="EF46" s="9">
        <f>1300+1770</f>
        <v>3070</v>
      </c>
    </row>
    <row r="47" spans="1:136" ht="15" customHeight="1" x14ac:dyDescent="0.25">
      <c r="A47" s="26">
        <v>44</v>
      </c>
      <c r="B47" s="27" t="s">
        <v>823</v>
      </c>
      <c r="C47" s="27" t="s">
        <v>824</v>
      </c>
      <c r="D47" s="1">
        <v>43466</v>
      </c>
      <c r="E47" s="1">
        <v>43830</v>
      </c>
      <c r="F47" s="9">
        <v>0</v>
      </c>
      <c r="G47" s="9">
        <v>0</v>
      </c>
      <c r="H47" s="9">
        <v>85166.48</v>
      </c>
      <c r="I47" s="9">
        <v>803952.57</v>
      </c>
      <c r="J47" s="9">
        <v>522494.17999999993</v>
      </c>
      <c r="K47" s="9">
        <v>89771.760000000009</v>
      </c>
      <c r="L47" s="9">
        <v>191686.63000000003</v>
      </c>
      <c r="M47" s="9">
        <v>812403.77999999991</v>
      </c>
      <c r="N47" s="9">
        <v>812403.77999999991</v>
      </c>
      <c r="O47" s="9">
        <v>0</v>
      </c>
      <c r="P47" s="9">
        <v>0</v>
      </c>
      <c r="Q47" s="9">
        <v>0</v>
      </c>
      <c r="R47" s="9">
        <v>0</v>
      </c>
      <c r="S47" s="9">
        <v>812403.77999999991</v>
      </c>
      <c r="T47" s="9">
        <v>0</v>
      </c>
      <c r="U47" s="9">
        <v>0</v>
      </c>
      <c r="V47" s="9">
        <v>76715.270000000019</v>
      </c>
      <c r="W47" s="4" t="s">
        <v>238</v>
      </c>
      <c r="X47" s="6">
        <v>191686.63000000003</v>
      </c>
      <c r="Y47" s="8">
        <v>4.84</v>
      </c>
      <c r="Z47" s="6">
        <v>70851.320000000007</v>
      </c>
      <c r="AA47" s="8">
        <v>1.76</v>
      </c>
      <c r="AB47" s="6">
        <v>15195.420000000002</v>
      </c>
      <c r="AC47" s="8">
        <v>0</v>
      </c>
      <c r="AD47" s="6">
        <v>18517.919999999998</v>
      </c>
      <c r="AE47" s="8">
        <v>0.45999999999999996</v>
      </c>
      <c r="AF47" s="6">
        <v>116743.55999999998</v>
      </c>
      <c r="AG47" s="8">
        <v>2.9</v>
      </c>
      <c r="AH47" s="6">
        <v>0</v>
      </c>
      <c r="AI47" s="8">
        <v>0</v>
      </c>
      <c r="AJ47" s="6">
        <v>0</v>
      </c>
      <c r="AK47" s="8">
        <v>0</v>
      </c>
      <c r="AL47" s="6">
        <v>1207.68</v>
      </c>
      <c r="AM47" s="8">
        <v>0.03</v>
      </c>
      <c r="AN47" s="6">
        <v>0</v>
      </c>
      <c r="AO47" s="8">
        <v>0</v>
      </c>
      <c r="AP47" s="6">
        <v>37841.040000000001</v>
      </c>
      <c r="AQ47" s="8">
        <v>0.94</v>
      </c>
      <c r="AR47" s="6">
        <v>45087.200000000004</v>
      </c>
      <c r="AS47" s="8">
        <v>1.1200000000000001</v>
      </c>
      <c r="AT47" s="6">
        <v>7246.119999999999</v>
      </c>
      <c r="AU47" s="8">
        <v>0.18</v>
      </c>
      <c r="AV47" s="6">
        <v>130833.27999999998</v>
      </c>
      <c r="AW47" s="8">
        <v>3.25</v>
      </c>
      <c r="AX47" s="6">
        <v>5031.6000000000004</v>
      </c>
      <c r="AY47" s="8">
        <v>0</v>
      </c>
      <c r="AZ47" s="6">
        <v>2012.84</v>
      </c>
      <c r="BA47" s="8">
        <v>0.05</v>
      </c>
      <c r="BB47" s="6">
        <v>89771.760000000009</v>
      </c>
      <c r="BC47" s="8">
        <v>2.23</v>
      </c>
      <c r="BD47" s="6">
        <v>71926.199999999983</v>
      </c>
      <c r="BE47" s="8">
        <v>1.78</v>
      </c>
      <c r="BF47" s="30">
        <f t="shared" si="4"/>
        <v>803952.57</v>
      </c>
      <c r="BG47" s="30">
        <f t="shared" si="5"/>
        <v>19.54</v>
      </c>
      <c r="BH47" s="4">
        <v>0</v>
      </c>
      <c r="BI47" s="4">
        <v>0</v>
      </c>
      <c r="BJ47" s="4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4" t="s">
        <v>382</v>
      </c>
      <c r="BS47" s="4"/>
      <c r="BT47" s="9"/>
      <c r="BU47" s="4"/>
      <c r="BV47" s="9"/>
      <c r="BW47" s="9"/>
      <c r="BX47" s="9"/>
      <c r="BY47" s="9"/>
      <c r="BZ47" s="9"/>
      <c r="CA47" s="9"/>
      <c r="CB47" s="4" t="s">
        <v>382</v>
      </c>
      <c r="CC47" s="4"/>
      <c r="CD47" s="9"/>
      <c r="CE47" s="4"/>
      <c r="CF47" s="9"/>
      <c r="CG47" s="9"/>
      <c r="CH47" s="9"/>
      <c r="CI47" s="9"/>
      <c r="CJ47" s="9"/>
      <c r="CK47" s="9"/>
      <c r="CL47" s="4" t="s">
        <v>382</v>
      </c>
      <c r="CM47" s="4"/>
      <c r="CN47" s="9"/>
      <c r="CO47" s="4"/>
      <c r="CP47" s="9"/>
      <c r="CQ47" s="9"/>
      <c r="CR47" s="9"/>
      <c r="CS47" s="9"/>
      <c r="CT47" s="9"/>
      <c r="CU47" s="9"/>
      <c r="CV47" s="4" t="s">
        <v>382</v>
      </c>
      <c r="CW47" s="4"/>
      <c r="CX47" s="9"/>
      <c r="CY47" s="4"/>
      <c r="CZ47" s="9"/>
      <c r="DA47" s="9"/>
      <c r="DB47" s="9"/>
      <c r="DC47" s="9"/>
      <c r="DD47" s="9"/>
      <c r="DE47" s="9"/>
      <c r="DF47" s="4" t="s">
        <v>382</v>
      </c>
      <c r="DG47" s="4"/>
      <c r="DH47" s="9"/>
      <c r="DI47" s="4"/>
      <c r="DJ47" s="9"/>
      <c r="DK47" s="9"/>
      <c r="DL47" s="9"/>
      <c r="DM47" s="9"/>
      <c r="DN47" s="9"/>
      <c r="DO47" s="9"/>
      <c r="DP47" s="4" t="s">
        <v>382</v>
      </c>
      <c r="DQ47" s="4"/>
      <c r="DR47" s="9"/>
      <c r="DS47" s="4"/>
      <c r="DT47" s="9"/>
      <c r="DU47" s="9"/>
      <c r="DV47" s="9"/>
      <c r="DW47" s="9"/>
      <c r="DX47" s="9"/>
      <c r="DY47" s="9"/>
      <c r="DZ47" s="4"/>
      <c r="EA47" s="4"/>
      <c r="EB47" s="4"/>
      <c r="EC47" s="4"/>
      <c r="ED47" s="4">
        <v>108</v>
      </c>
      <c r="EE47" s="4">
        <f>1+1</f>
        <v>2</v>
      </c>
      <c r="EF47" s="9"/>
    </row>
    <row r="48" spans="1:136" ht="15" customHeight="1" x14ac:dyDescent="0.25">
      <c r="A48" s="26">
        <v>45</v>
      </c>
      <c r="B48" s="27" t="s">
        <v>667</v>
      </c>
      <c r="C48" s="27" t="s">
        <v>587</v>
      </c>
      <c r="D48" s="1">
        <v>43466</v>
      </c>
      <c r="E48" s="1">
        <v>43830</v>
      </c>
      <c r="F48" s="9">
        <v>0</v>
      </c>
      <c r="G48" s="9">
        <v>0</v>
      </c>
      <c r="H48" s="9">
        <v>23303.15</v>
      </c>
      <c r="I48" s="9">
        <v>646298.84000000008</v>
      </c>
      <c r="J48" s="9">
        <v>414603.05000000005</v>
      </c>
      <c r="K48" s="9">
        <v>76569.600000000006</v>
      </c>
      <c r="L48" s="9">
        <v>155126.19000000006</v>
      </c>
      <c r="M48" s="9">
        <v>631034.40999999992</v>
      </c>
      <c r="N48" s="9">
        <v>623834.40999999992</v>
      </c>
      <c r="O48" s="9">
        <v>0</v>
      </c>
      <c r="P48" s="9">
        <v>0</v>
      </c>
      <c r="Q48" s="9">
        <v>7200</v>
      </c>
      <c r="R48" s="9">
        <v>0</v>
      </c>
      <c r="S48" s="9">
        <v>631034.40999999992</v>
      </c>
      <c r="T48" s="9">
        <v>0</v>
      </c>
      <c r="U48" s="9">
        <v>0</v>
      </c>
      <c r="V48" s="9">
        <v>38567.580000000191</v>
      </c>
      <c r="W48" s="4" t="s">
        <v>238</v>
      </c>
      <c r="X48" s="6">
        <v>153686.19000000003</v>
      </c>
      <c r="Y48" s="8">
        <v>4.84</v>
      </c>
      <c r="Z48" s="6">
        <v>49018.680000000008</v>
      </c>
      <c r="AA48" s="8">
        <v>1.76</v>
      </c>
      <c r="AB48" s="6">
        <v>11986.83</v>
      </c>
      <c r="AC48" s="8">
        <v>0</v>
      </c>
      <c r="AD48" s="6">
        <v>14606.519999999999</v>
      </c>
      <c r="AE48" s="8">
        <v>0.45999999999999996</v>
      </c>
      <c r="AF48" s="6">
        <v>120027.12</v>
      </c>
      <c r="AG48" s="8">
        <v>3.78</v>
      </c>
      <c r="AH48" s="6">
        <v>0</v>
      </c>
      <c r="AI48" s="8">
        <v>0</v>
      </c>
      <c r="AJ48" s="6">
        <v>0</v>
      </c>
      <c r="AK48" s="8">
        <v>0</v>
      </c>
      <c r="AL48" s="6">
        <v>952.56000000000017</v>
      </c>
      <c r="AM48" s="8">
        <v>0.03</v>
      </c>
      <c r="AN48" s="6">
        <v>0</v>
      </c>
      <c r="AO48" s="8">
        <v>0</v>
      </c>
      <c r="AP48" s="6">
        <v>29848.080000000005</v>
      </c>
      <c r="AQ48" s="8">
        <v>0.94</v>
      </c>
      <c r="AR48" s="6">
        <v>35563.560000000005</v>
      </c>
      <c r="AS48" s="8">
        <v>1.1200000000000001</v>
      </c>
      <c r="AT48" s="6">
        <v>5715.6</v>
      </c>
      <c r="AU48" s="8">
        <v>0.18</v>
      </c>
      <c r="AV48" s="6">
        <v>103197.95999999999</v>
      </c>
      <c r="AW48" s="8">
        <v>3.25</v>
      </c>
      <c r="AX48" s="6">
        <v>3969.1500000000005</v>
      </c>
      <c r="AY48" s="8">
        <v>0</v>
      </c>
      <c r="AZ48" s="6">
        <v>1587.7199999999998</v>
      </c>
      <c r="BA48" s="8">
        <v>0.05</v>
      </c>
      <c r="BB48" s="6">
        <v>76569.600000000006</v>
      </c>
      <c r="BC48" s="8">
        <v>2.23</v>
      </c>
      <c r="BD48" s="6">
        <v>38129.270000000004</v>
      </c>
      <c r="BE48" s="8">
        <v>1.2</v>
      </c>
      <c r="BF48" s="30">
        <f t="shared" ref="BF48" si="6">X48+Z48+AB48+AD48+AF48+AH48+AJ48+AL48+AN48+AP48+AR48+AT48+AV48+AX48+AZ48+BB48+BD48</f>
        <v>644858.84</v>
      </c>
      <c r="BG48" s="30">
        <f t="shared" ref="BG48" si="7">Y48+AA48+AC48+AE48+AG48+AI48+AK48+AM48+AO48+AQ48+AS48+AU48+AW48+AY48+BA48+BC48+BE48</f>
        <v>19.84</v>
      </c>
      <c r="BH48" s="4">
        <v>0</v>
      </c>
      <c r="BI48" s="4">
        <v>0</v>
      </c>
      <c r="BJ48" s="4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4" t="s">
        <v>382</v>
      </c>
      <c r="BS48" s="4"/>
      <c r="BT48" s="9"/>
      <c r="BU48" s="4"/>
      <c r="BV48" s="9"/>
      <c r="BW48" s="9"/>
      <c r="BX48" s="9"/>
      <c r="BY48" s="9"/>
      <c r="BZ48" s="9"/>
      <c r="CA48" s="9"/>
      <c r="CB48" s="4" t="s">
        <v>382</v>
      </c>
      <c r="CC48" s="4"/>
      <c r="CD48" s="9"/>
      <c r="CE48" s="4"/>
      <c r="CF48" s="9"/>
      <c r="CG48" s="9"/>
      <c r="CH48" s="9"/>
      <c r="CI48" s="9"/>
      <c r="CJ48" s="9"/>
      <c r="CK48" s="9"/>
      <c r="CL48" s="4" t="s">
        <v>382</v>
      </c>
      <c r="CM48" s="4"/>
      <c r="CN48" s="9"/>
      <c r="CO48" s="4"/>
      <c r="CP48" s="9"/>
      <c r="CQ48" s="9"/>
      <c r="CR48" s="9"/>
      <c r="CS48" s="9"/>
      <c r="CT48" s="9"/>
      <c r="CU48" s="9"/>
      <c r="CV48" s="4" t="s">
        <v>382</v>
      </c>
      <c r="CW48" s="4"/>
      <c r="CX48" s="9"/>
      <c r="CY48" s="4"/>
      <c r="CZ48" s="9"/>
      <c r="DA48" s="9"/>
      <c r="DB48" s="9"/>
      <c r="DC48" s="9"/>
      <c r="DD48" s="9"/>
      <c r="DE48" s="9"/>
      <c r="DF48" s="4" t="s">
        <v>382</v>
      </c>
      <c r="DG48" s="4"/>
      <c r="DH48" s="9"/>
      <c r="DI48" s="4"/>
      <c r="DJ48" s="9"/>
      <c r="DK48" s="9"/>
      <c r="DL48" s="9"/>
      <c r="DM48" s="9"/>
      <c r="DN48" s="9"/>
      <c r="DO48" s="9"/>
      <c r="DP48" s="4" t="s">
        <v>382</v>
      </c>
      <c r="DQ48" s="4"/>
      <c r="DR48" s="9"/>
      <c r="DS48" s="4"/>
      <c r="DT48" s="9"/>
      <c r="DU48" s="9"/>
      <c r="DV48" s="9"/>
      <c r="DW48" s="9"/>
      <c r="DX48" s="9"/>
      <c r="DY48" s="9"/>
      <c r="DZ48" s="4"/>
      <c r="EA48" s="4"/>
      <c r="EB48" s="4"/>
      <c r="EC48" s="4"/>
      <c r="ED48" s="4">
        <v>12</v>
      </c>
      <c r="EE48" s="63">
        <v>2</v>
      </c>
      <c r="EF48" s="9"/>
    </row>
    <row r="49" spans="1:136" ht="15" customHeight="1" x14ac:dyDescent="0.25">
      <c r="A49" s="26">
        <v>46</v>
      </c>
      <c r="B49" s="27" t="s">
        <v>828</v>
      </c>
      <c r="C49" s="27" t="s">
        <v>829</v>
      </c>
      <c r="D49" s="1">
        <v>43466</v>
      </c>
      <c r="E49" s="1">
        <v>43830</v>
      </c>
      <c r="F49" s="9">
        <v>0</v>
      </c>
      <c r="G49" s="9">
        <v>0</v>
      </c>
      <c r="H49" s="9">
        <v>27041.57</v>
      </c>
      <c r="I49" s="9">
        <v>491486.30999999988</v>
      </c>
      <c r="J49" s="9">
        <v>318666.65999999997</v>
      </c>
      <c r="K49" s="9">
        <v>54510.120000000017</v>
      </c>
      <c r="L49" s="9">
        <v>118309.52999999993</v>
      </c>
      <c r="M49" s="9">
        <v>460667</v>
      </c>
      <c r="N49" s="9">
        <v>460667</v>
      </c>
      <c r="O49" s="9">
        <v>0</v>
      </c>
      <c r="P49" s="9">
        <v>0</v>
      </c>
      <c r="Q49" s="9">
        <v>0</v>
      </c>
      <c r="R49" s="9">
        <v>0</v>
      </c>
      <c r="S49" s="9">
        <v>460667</v>
      </c>
      <c r="T49" s="9">
        <v>0</v>
      </c>
      <c r="U49" s="9">
        <v>0</v>
      </c>
      <c r="V49" s="9">
        <v>57860.879999999888</v>
      </c>
      <c r="W49" s="4" t="s">
        <v>238</v>
      </c>
      <c r="X49" s="6">
        <v>118309.52999999993</v>
      </c>
      <c r="Y49" s="8">
        <v>4.84</v>
      </c>
      <c r="Z49" s="6">
        <v>36194.18</v>
      </c>
      <c r="AA49" s="8">
        <v>1.76</v>
      </c>
      <c r="AB49" s="6">
        <v>9227.61</v>
      </c>
      <c r="AC49" s="8">
        <v>0</v>
      </c>
      <c r="AD49" s="6">
        <v>11244.24</v>
      </c>
      <c r="AE49" s="8">
        <v>0.45999999999999996</v>
      </c>
      <c r="AF49" s="6">
        <v>92398.320000000022</v>
      </c>
      <c r="AG49" s="8">
        <v>3.78</v>
      </c>
      <c r="AH49" s="6">
        <v>0</v>
      </c>
      <c r="AI49" s="8">
        <v>0</v>
      </c>
      <c r="AJ49" s="6">
        <v>0</v>
      </c>
      <c r="AK49" s="8">
        <v>0</v>
      </c>
      <c r="AL49" s="6">
        <v>733.32</v>
      </c>
      <c r="AM49" s="8">
        <v>0.03</v>
      </c>
      <c r="AN49" s="6">
        <v>0</v>
      </c>
      <c r="AO49" s="8">
        <v>0</v>
      </c>
      <c r="AP49" s="6">
        <v>22977.359999999997</v>
      </c>
      <c r="AQ49" s="8">
        <v>0.94</v>
      </c>
      <c r="AR49" s="6">
        <v>27377.279999999995</v>
      </c>
      <c r="AS49" s="8">
        <v>1.1200000000000001</v>
      </c>
      <c r="AT49" s="6">
        <v>4399.9199999999992</v>
      </c>
      <c r="AU49" s="8">
        <v>0.18</v>
      </c>
      <c r="AV49" s="6">
        <v>79442.999999999971</v>
      </c>
      <c r="AW49" s="8">
        <v>3.25</v>
      </c>
      <c r="AX49" s="6">
        <v>3055.5</v>
      </c>
      <c r="AY49" s="8">
        <v>0</v>
      </c>
      <c r="AZ49" s="6">
        <v>1222.2</v>
      </c>
      <c r="BA49" s="8">
        <v>0.05</v>
      </c>
      <c r="BB49" s="6">
        <v>54510.120000000017</v>
      </c>
      <c r="BC49" s="8">
        <v>2.23</v>
      </c>
      <c r="BD49" s="6">
        <v>30393.730000000003</v>
      </c>
      <c r="BE49" s="8">
        <v>1.24</v>
      </c>
      <c r="BF49" s="30">
        <f t="shared" si="4"/>
        <v>491486.30999999988</v>
      </c>
      <c r="BG49" s="30">
        <f t="shared" si="5"/>
        <v>19.88</v>
      </c>
      <c r="BH49" s="4">
        <v>0</v>
      </c>
      <c r="BI49" s="4">
        <v>0</v>
      </c>
      <c r="BJ49" s="4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4" t="s">
        <v>382</v>
      </c>
      <c r="BS49" s="4"/>
      <c r="BT49" s="9"/>
      <c r="BU49" s="4"/>
      <c r="BV49" s="9"/>
      <c r="BW49" s="9"/>
      <c r="BX49" s="9"/>
      <c r="BY49" s="9"/>
      <c r="BZ49" s="9"/>
      <c r="CA49" s="9"/>
      <c r="CB49" s="4" t="s">
        <v>382</v>
      </c>
      <c r="CC49" s="4"/>
      <c r="CD49" s="9"/>
      <c r="CE49" s="4"/>
      <c r="CF49" s="9"/>
      <c r="CG49" s="9"/>
      <c r="CH49" s="9"/>
      <c r="CI49" s="9"/>
      <c r="CJ49" s="9"/>
      <c r="CK49" s="9"/>
      <c r="CL49" s="4" t="s">
        <v>382</v>
      </c>
      <c r="CM49" s="4"/>
      <c r="CN49" s="9"/>
      <c r="CO49" s="4"/>
      <c r="CP49" s="9"/>
      <c r="CQ49" s="9"/>
      <c r="CR49" s="9"/>
      <c r="CS49" s="9"/>
      <c r="CT49" s="9"/>
      <c r="CU49" s="9"/>
      <c r="CV49" s="4" t="s">
        <v>382</v>
      </c>
      <c r="CW49" s="4"/>
      <c r="CX49" s="9"/>
      <c r="CY49" s="4"/>
      <c r="CZ49" s="9"/>
      <c r="DA49" s="9"/>
      <c r="DB49" s="9"/>
      <c r="DC49" s="9"/>
      <c r="DD49" s="9"/>
      <c r="DE49" s="9"/>
      <c r="DF49" s="4" t="s">
        <v>382</v>
      </c>
      <c r="DG49" s="4"/>
      <c r="DH49" s="9"/>
      <c r="DI49" s="4"/>
      <c r="DJ49" s="9"/>
      <c r="DK49" s="9"/>
      <c r="DL49" s="9"/>
      <c r="DM49" s="9"/>
      <c r="DN49" s="9"/>
      <c r="DO49" s="9"/>
      <c r="DP49" s="4" t="s">
        <v>382</v>
      </c>
      <c r="DQ49" s="4"/>
      <c r="DR49" s="9"/>
      <c r="DS49" s="4"/>
      <c r="DT49" s="9"/>
      <c r="DU49" s="9"/>
      <c r="DV49" s="9"/>
      <c r="DW49" s="9"/>
      <c r="DX49" s="9"/>
      <c r="DY49" s="9"/>
      <c r="DZ49" s="4"/>
      <c r="EA49" s="4"/>
      <c r="EB49" s="4"/>
      <c r="EC49" s="4"/>
      <c r="ED49" s="4">
        <v>48</v>
      </c>
      <c r="EE49" s="63">
        <v>2</v>
      </c>
      <c r="EF49" s="9">
        <v>1048.1099999999999</v>
      </c>
    </row>
    <row r="50" spans="1:136" ht="15" customHeight="1" x14ac:dyDescent="0.25">
      <c r="A50" s="26">
        <v>47</v>
      </c>
      <c r="B50" s="27" t="s">
        <v>833</v>
      </c>
      <c r="C50" s="27" t="s">
        <v>834</v>
      </c>
      <c r="D50" s="1">
        <v>43466</v>
      </c>
      <c r="E50" s="1">
        <v>43830</v>
      </c>
      <c r="F50" s="9">
        <v>0</v>
      </c>
      <c r="G50" s="9">
        <v>0</v>
      </c>
      <c r="H50" s="9">
        <v>6356.73</v>
      </c>
      <c r="I50" s="9">
        <v>79651.569999999992</v>
      </c>
      <c r="J50" s="9">
        <v>47183.409999999989</v>
      </c>
      <c r="K50" s="9">
        <v>10241.039999999999</v>
      </c>
      <c r="L50" s="9">
        <v>22227.119999999999</v>
      </c>
      <c r="M50" s="9">
        <v>81737.23</v>
      </c>
      <c r="N50" s="9">
        <v>81737.23</v>
      </c>
      <c r="O50" s="9">
        <v>0</v>
      </c>
      <c r="P50" s="9">
        <v>0</v>
      </c>
      <c r="Q50" s="9">
        <v>0</v>
      </c>
      <c r="R50" s="9">
        <v>0</v>
      </c>
      <c r="S50" s="9">
        <v>81737.23</v>
      </c>
      <c r="T50" s="9">
        <v>0</v>
      </c>
      <c r="U50" s="9">
        <v>0</v>
      </c>
      <c r="V50" s="9">
        <v>4271.0299999999843</v>
      </c>
      <c r="W50" s="4" t="s">
        <v>238</v>
      </c>
      <c r="X50" s="6">
        <v>22227.119999999999</v>
      </c>
      <c r="Y50" s="8">
        <v>4.84</v>
      </c>
      <c r="Z50" s="6">
        <v>-5.0000000000181899E-2</v>
      </c>
      <c r="AA50" s="8">
        <v>1.76</v>
      </c>
      <c r="AB50" s="6">
        <v>1733.6399999999999</v>
      </c>
      <c r="AC50" s="8">
        <v>0</v>
      </c>
      <c r="AD50" s="6">
        <v>2112.6000000000004</v>
      </c>
      <c r="AE50" s="8">
        <v>0.45999999999999996</v>
      </c>
      <c r="AF50" s="6">
        <v>13317.96</v>
      </c>
      <c r="AG50" s="8">
        <v>2.9</v>
      </c>
      <c r="AH50" s="6">
        <v>0</v>
      </c>
      <c r="AI50" s="8">
        <v>0</v>
      </c>
      <c r="AJ50" s="6">
        <v>0</v>
      </c>
      <c r="AK50" s="8">
        <v>0</v>
      </c>
      <c r="AL50" s="6">
        <v>137.76000000000002</v>
      </c>
      <c r="AM50" s="8">
        <v>0.03</v>
      </c>
      <c r="AN50" s="6">
        <v>0</v>
      </c>
      <c r="AO50" s="8">
        <v>0</v>
      </c>
      <c r="AP50" s="6">
        <v>4316.8799999999992</v>
      </c>
      <c r="AQ50" s="8">
        <v>0.94</v>
      </c>
      <c r="AR50" s="6">
        <v>5143.4399999999996</v>
      </c>
      <c r="AS50" s="8">
        <v>1.1200000000000001</v>
      </c>
      <c r="AT50" s="6">
        <v>826.68</v>
      </c>
      <c r="AU50" s="8">
        <v>0.18</v>
      </c>
      <c r="AV50" s="6">
        <v>14925.36</v>
      </c>
      <c r="AW50" s="8">
        <v>3.25</v>
      </c>
      <c r="AX50" s="6">
        <v>574.04999999999995</v>
      </c>
      <c r="AY50" s="8">
        <v>0</v>
      </c>
      <c r="AZ50" s="6">
        <v>229.67999999999995</v>
      </c>
      <c r="BA50" s="8">
        <v>0.05</v>
      </c>
      <c r="BB50" s="6">
        <v>10241.039999999999</v>
      </c>
      <c r="BC50" s="8">
        <v>2.23</v>
      </c>
      <c r="BD50" s="6">
        <v>3865.4099999999994</v>
      </c>
      <c r="BE50" s="8">
        <v>0.84</v>
      </c>
      <c r="BF50" s="30">
        <f t="shared" si="4"/>
        <v>79651.569999999992</v>
      </c>
      <c r="BG50" s="30">
        <f t="shared" si="5"/>
        <v>18.599999999999998</v>
      </c>
      <c r="BH50" s="4">
        <v>0</v>
      </c>
      <c r="BI50" s="4">
        <v>0</v>
      </c>
      <c r="BJ50" s="4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4" t="s">
        <v>382</v>
      </c>
      <c r="BS50" s="4"/>
      <c r="BT50" s="9"/>
      <c r="BU50" s="4"/>
      <c r="BV50" s="9"/>
      <c r="BW50" s="9"/>
      <c r="BX50" s="9"/>
      <c r="BY50" s="9"/>
      <c r="BZ50" s="9"/>
      <c r="CA50" s="9"/>
      <c r="CB50" s="4" t="s">
        <v>382</v>
      </c>
      <c r="CC50" s="4"/>
      <c r="CD50" s="9"/>
      <c r="CE50" s="4"/>
      <c r="CF50" s="9"/>
      <c r="CG50" s="9"/>
      <c r="CH50" s="9"/>
      <c r="CI50" s="9"/>
      <c r="CJ50" s="9"/>
      <c r="CK50" s="9"/>
      <c r="CL50" s="4" t="s">
        <v>382</v>
      </c>
      <c r="CM50" s="4"/>
      <c r="CN50" s="9"/>
      <c r="CO50" s="4"/>
      <c r="CP50" s="9"/>
      <c r="CQ50" s="9"/>
      <c r="CR50" s="9"/>
      <c r="CS50" s="9"/>
      <c r="CT50" s="9"/>
      <c r="CU50" s="9"/>
      <c r="CV50" s="4" t="s">
        <v>382</v>
      </c>
      <c r="CW50" s="4"/>
      <c r="CX50" s="9"/>
      <c r="CY50" s="4"/>
      <c r="CZ50" s="9"/>
      <c r="DA50" s="9"/>
      <c r="DB50" s="9"/>
      <c r="DC50" s="9"/>
      <c r="DD50" s="9"/>
      <c r="DE50" s="9"/>
      <c r="DF50" s="4" t="s">
        <v>382</v>
      </c>
      <c r="DG50" s="4"/>
      <c r="DH50" s="9"/>
      <c r="DI50" s="4"/>
      <c r="DJ50" s="9"/>
      <c r="DK50" s="9"/>
      <c r="DL50" s="9"/>
      <c r="DM50" s="9"/>
      <c r="DN50" s="9"/>
      <c r="DO50" s="9"/>
      <c r="DP50" s="4" t="s">
        <v>382</v>
      </c>
      <c r="DQ50" s="4"/>
      <c r="DR50" s="9"/>
      <c r="DS50" s="4"/>
      <c r="DT50" s="9"/>
      <c r="DU50" s="9"/>
      <c r="DV50" s="9"/>
      <c r="DW50" s="9"/>
      <c r="DX50" s="9"/>
      <c r="DY50" s="9"/>
      <c r="DZ50" s="4"/>
      <c r="EA50" s="4"/>
      <c r="EB50" s="4"/>
      <c r="EC50" s="4"/>
      <c r="ED50" s="4">
        <v>12</v>
      </c>
      <c r="EE50" s="63">
        <v>2</v>
      </c>
      <c r="EF50" s="9"/>
    </row>
    <row r="51" spans="1:136" ht="15" customHeight="1" x14ac:dyDescent="0.25">
      <c r="A51" s="26">
        <v>48</v>
      </c>
      <c r="B51" s="27" t="s">
        <v>838</v>
      </c>
      <c r="C51" s="27" t="s">
        <v>839</v>
      </c>
      <c r="D51" s="1">
        <v>43466</v>
      </c>
      <c r="E51" s="1">
        <v>43830</v>
      </c>
      <c r="F51" s="9">
        <v>0</v>
      </c>
      <c r="G51" s="9">
        <v>0</v>
      </c>
      <c r="H51" s="9">
        <v>85866.98</v>
      </c>
      <c r="I51" s="9">
        <v>638103.78999999992</v>
      </c>
      <c r="J51" s="9">
        <v>392296.89999999991</v>
      </c>
      <c r="K51" s="9">
        <v>77531.75999999998</v>
      </c>
      <c r="L51" s="9">
        <v>168275.13</v>
      </c>
      <c r="M51" s="9">
        <v>611125.85</v>
      </c>
      <c r="N51" s="9">
        <v>611125.85</v>
      </c>
      <c r="O51" s="9">
        <v>0</v>
      </c>
      <c r="P51" s="9">
        <v>0</v>
      </c>
      <c r="Q51" s="9">
        <v>0</v>
      </c>
      <c r="R51" s="9">
        <v>0</v>
      </c>
      <c r="S51" s="9">
        <v>611125.85</v>
      </c>
      <c r="T51" s="9">
        <v>0</v>
      </c>
      <c r="U51" s="9">
        <v>0</v>
      </c>
      <c r="V51" s="9">
        <v>112845.04999999993</v>
      </c>
      <c r="W51" s="4" t="s">
        <v>238</v>
      </c>
      <c r="X51" s="6">
        <v>168275.13</v>
      </c>
      <c r="Y51" s="8">
        <v>4.84</v>
      </c>
      <c r="Z51" s="6">
        <v>10198.529999999982</v>
      </c>
      <c r="AA51" s="8">
        <v>1.76</v>
      </c>
      <c r="AB51" s="6">
        <v>13124.76</v>
      </c>
      <c r="AC51" s="8">
        <v>0</v>
      </c>
      <c r="AD51" s="6">
        <v>15993.119999999999</v>
      </c>
      <c r="AE51" s="8">
        <v>0.45999999999999996</v>
      </c>
      <c r="AF51" s="6">
        <v>100826.04</v>
      </c>
      <c r="AG51" s="8">
        <v>2.9</v>
      </c>
      <c r="AH51" s="6">
        <v>0</v>
      </c>
      <c r="AI51" s="8">
        <v>0</v>
      </c>
      <c r="AJ51" s="6">
        <v>0</v>
      </c>
      <c r="AK51" s="8">
        <v>0</v>
      </c>
      <c r="AL51" s="6">
        <v>1043.0399999999997</v>
      </c>
      <c r="AM51" s="8">
        <v>0.03</v>
      </c>
      <c r="AN51" s="6">
        <v>0</v>
      </c>
      <c r="AO51" s="8">
        <v>0</v>
      </c>
      <c r="AP51" s="6">
        <v>32681.519999999993</v>
      </c>
      <c r="AQ51" s="8">
        <v>0.94</v>
      </c>
      <c r="AR51" s="6">
        <v>38939.760000000002</v>
      </c>
      <c r="AS51" s="8">
        <v>1.1200000000000001</v>
      </c>
      <c r="AT51" s="6">
        <v>6258.1200000000017</v>
      </c>
      <c r="AU51" s="8">
        <v>0.18</v>
      </c>
      <c r="AV51" s="6">
        <v>112994.63999999998</v>
      </c>
      <c r="AW51" s="8">
        <v>3.25</v>
      </c>
      <c r="AX51" s="6">
        <v>4345.9500000000007</v>
      </c>
      <c r="AY51" s="8">
        <v>0</v>
      </c>
      <c r="AZ51" s="6">
        <v>1738.4399999999996</v>
      </c>
      <c r="BA51" s="8">
        <v>0.05</v>
      </c>
      <c r="BB51" s="6">
        <v>77531.75999999998</v>
      </c>
      <c r="BC51" s="8">
        <v>2.23</v>
      </c>
      <c r="BD51" s="6">
        <v>54152.979999999996</v>
      </c>
      <c r="BE51" s="8">
        <v>1.57</v>
      </c>
      <c r="BF51" s="30">
        <f t="shared" si="4"/>
        <v>638103.78999999992</v>
      </c>
      <c r="BG51" s="30">
        <f t="shared" si="5"/>
        <v>19.329999999999998</v>
      </c>
      <c r="BH51" s="4">
        <v>0</v>
      </c>
      <c r="BI51" s="4">
        <v>0</v>
      </c>
      <c r="BJ51" s="4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4" t="s">
        <v>382</v>
      </c>
      <c r="BS51" s="4"/>
      <c r="BT51" s="9"/>
      <c r="BU51" s="4"/>
      <c r="BV51" s="9"/>
      <c r="BW51" s="9"/>
      <c r="BX51" s="9"/>
      <c r="BY51" s="9"/>
      <c r="BZ51" s="9"/>
      <c r="CA51" s="9"/>
      <c r="CB51" s="4" t="s">
        <v>382</v>
      </c>
      <c r="CC51" s="4"/>
      <c r="CD51" s="9"/>
      <c r="CE51" s="4"/>
      <c r="CF51" s="9"/>
      <c r="CG51" s="9"/>
      <c r="CH51" s="9"/>
      <c r="CI51" s="9"/>
      <c r="CJ51" s="9"/>
      <c r="CK51" s="9"/>
      <c r="CL51" s="4" t="s">
        <v>382</v>
      </c>
      <c r="CM51" s="4"/>
      <c r="CN51" s="9"/>
      <c r="CO51" s="4"/>
      <c r="CP51" s="9"/>
      <c r="CQ51" s="9"/>
      <c r="CR51" s="9"/>
      <c r="CS51" s="9"/>
      <c r="CT51" s="9"/>
      <c r="CU51" s="9"/>
      <c r="CV51" s="4" t="s">
        <v>382</v>
      </c>
      <c r="CW51" s="4"/>
      <c r="CX51" s="9"/>
      <c r="CY51" s="4"/>
      <c r="CZ51" s="9"/>
      <c r="DA51" s="9"/>
      <c r="DB51" s="9"/>
      <c r="DC51" s="9"/>
      <c r="DD51" s="9"/>
      <c r="DE51" s="9"/>
      <c r="DF51" s="4" t="s">
        <v>382</v>
      </c>
      <c r="DG51" s="4"/>
      <c r="DH51" s="9"/>
      <c r="DI51" s="4"/>
      <c r="DJ51" s="9"/>
      <c r="DK51" s="9"/>
      <c r="DL51" s="9"/>
      <c r="DM51" s="9"/>
      <c r="DN51" s="9"/>
      <c r="DO51" s="9"/>
      <c r="DP51" s="4" t="s">
        <v>382</v>
      </c>
      <c r="DQ51" s="4"/>
      <c r="DR51" s="9"/>
      <c r="DS51" s="4"/>
      <c r="DT51" s="9"/>
      <c r="DU51" s="9"/>
      <c r="DV51" s="9"/>
      <c r="DW51" s="9"/>
      <c r="DX51" s="9"/>
      <c r="DY51" s="9"/>
      <c r="DZ51" s="4"/>
      <c r="EA51" s="4"/>
      <c r="EB51" s="4"/>
      <c r="EC51" s="4"/>
      <c r="ED51" s="4">
        <v>108</v>
      </c>
      <c r="EE51" s="4">
        <f>1</f>
        <v>1</v>
      </c>
      <c r="EF51" s="9">
        <f>221.54+3749.44</f>
        <v>3970.98</v>
      </c>
    </row>
    <row r="52" spans="1:136" ht="15" customHeight="1" x14ac:dyDescent="0.25">
      <c r="A52" s="26">
        <v>49</v>
      </c>
      <c r="B52" s="27" t="s">
        <v>843</v>
      </c>
      <c r="C52" s="27" t="s">
        <v>844</v>
      </c>
      <c r="D52" s="1">
        <v>43466</v>
      </c>
      <c r="E52" s="1">
        <v>43830</v>
      </c>
      <c r="F52" s="9">
        <v>0</v>
      </c>
      <c r="G52" s="9">
        <v>0</v>
      </c>
      <c r="H52" s="9">
        <v>57877.16</v>
      </c>
      <c r="I52" s="9">
        <v>489228.62000000005</v>
      </c>
      <c r="J52" s="9">
        <v>310363.36000000004</v>
      </c>
      <c r="K52" s="9">
        <v>56417.26</v>
      </c>
      <c r="L52" s="9">
        <v>122448.00000000001</v>
      </c>
      <c r="M52" s="9">
        <v>488248.26999999996</v>
      </c>
      <c r="N52" s="9">
        <v>488248.26999999996</v>
      </c>
      <c r="O52" s="9">
        <v>0</v>
      </c>
      <c r="P52" s="9">
        <v>0</v>
      </c>
      <c r="Q52" s="9">
        <v>0</v>
      </c>
      <c r="R52" s="9">
        <v>0</v>
      </c>
      <c r="S52" s="9">
        <v>488248.26999999996</v>
      </c>
      <c r="T52" s="9">
        <v>0</v>
      </c>
      <c r="U52" s="9">
        <v>0</v>
      </c>
      <c r="V52" s="9">
        <v>58857.550000000105</v>
      </c>
      <c r="W52" s="4" t="s">
        <v>238</v>
      </c>
      <c r="X52" s="6">
        <v>122448.00000000001</v>
      </c>
      <c r="Y52" s="8">
        <v>4.84</v>
      </c>
      <c r="Z52" s="6">
        <v>37717.079999999994</v>
      </c>
      <c r="AA52" s="8">
        <v>1.76</v>
      </c>
      <c r="AB52" s="6">
        <v>9550.14</v>
      </c>
      <c r="AC52" s="8">
        <v>0</v>
      </c>
      <c r="AD52" s="6">
        <v>11637.619999999999</v>
      </c>
      <c r="AE52" s="8">
        <v>0.45999999999999996</v>
      </c>
      <c r="AF52" s="6">
        <v>73367.679999999993</v>
      </c>
      <c r="AG52" s="8">
        <v>2.9</v>
      </c>
      <c r="AH52" s="6">
        <v>0</v>
      </c>
      <c r="AI52" s="8">
        <v>0</v>
      </c>
      <c r="AJ52" s="6">
        <v>0</v>
      </c>
      <c r="AK52" s="8">
        <v>0</v>
      </c>
      <c r="AL52" s="6">
        <v>759.02</v>
      </c>
      <c r="AM52" s="8">
        <v>0.03</v>
      </c>
      <c r="AN52" s="6">
        <v>0</v>
      </c>
      <c r="AO52" s="8">
        <v>0</v>
      </c>
      <c r="AP52" s="6">
        <v>23781.259999999995</v>
      </c>
      <c r="AQ52" s="8">
        <v>0.94</v>
      </c>
      <c r="AR52" s="6">
        <v>28335.06</v>
      </c>
      <c r="AS52" s="8">
        <v>1.1200000000000001</v>
      </c>
      <c r="AT52" s="6">
        <v>4553.9000000000005</v>
      </c>
      <c r="AU52" s="8">
        <v>0.18</v>
      </c>
      <c r="AV52" s="6">
        <v>82222.500000000015</v>
      </c>
      <c r="AW52" s="8">
        <v>3.25</v>
      </c>
      <c r="AX52" s="6">
        <v>3162.2999999999997</v>
      </c>
      <c r="AY52" s="8">
        <v>0</v>
      </c>
      <c r="AZ52" s="6">
        <v>1264.96</v>
      </c>
      <c r="BA52" s="8">
        <v>0.05</v>
      </c>
      <c r="BB52" s="6">
        <v>56417.26</v>
      </c>
      <c r="BC52" s="8">
        <v>2.23</v>
      </c>
      <c r="BD52" s="6">
        <v>34011.839999999997</v>
      </c>
      <c r="BE52" s="8">
        <v>1.35</v>
      </c>
      <c r="BF52" s="30">
        <f t="shared" si="4"/>
        <v>489228.62</v>
      </c>
      <c r="BG52" s="30">
        <f t="shared" si="5"/>
        <v>19.11</v>
      </c>
      <c r="BH52" s="4">
        <v>0</v>
      </c>
      <c r="BI52" s="4">
        <v>0</v>
      </c>
      <c r="BJ52" s="4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4" t="s">
        <v>382</v>
      </c>
      <c r="BS52" s="4"/>
      <c r="BT52" s="9"/>
      <c r="BU52" s="4"/>
      <c r="BV52" s="9"/>
      <c r="BW52" s="9"/>
      <c r="BX52" s="9"/>
      <c r="BY52" s="9"/>
      <c r="BZ52" s="9"/>
      <c r="CA52" s="9"/>
      <c r="CB52" s="4" t="s">
        <v>382</v>
      </c>
      <c r="CC52" s="4"/>
      <c r="CD52" s="9"/>
      <c r="CE52" s="4"/>
      <c r="CF52" s="9"/>
      <c r="CG52" s="9"/>
      <c r="CH52" s="9"/>
      <c r="CI52" s="9"/>
      <c r="CJ52" s="9"/>
      <c r="CK52" s="9"/>
      <c r="CL52" s="4" t="s">
        <v>382</v>
      </c>
      <c r="CM52" s="4"/>
      <c r="CN52" s="9"/>
      <c r="CO52" s="4"/>
      <c r="CP52" s="9"/>
      <c r="CQ52" s="9"/>
      <c r="CR52" s="9"/>
      <c r="CS52" s="9"/>
      <c r="CT52" s="9"/>
      <c r="CU52" s="9"/>
      <c r="CV52" s="4" t="s">
        <v>382</v>
      </c>
      <c r="CW52" s="4"/>
      <c r="CX52" s="9"/>
      <c r="CY52" s="4"/>
      <c r="CZ52" s="9"/>
      <c r="DA52" s="9"/>
      <c r="DB52" s="9"/>
      <c r="DC52" s="9"/>
      <c r="DD52" s="9"/>
      <c r="DE52" s="9"/>
      <c r="DF52" s="4" t="s">
        <v>382</v>
      </c>
      <c r="DG52" s="4"/>
      <c r="DH52" s="9"/>
      <c r="DI52" s="4"/>
      <c r="DJ52" s="9"/>
      <c r="DK52" s="9"/>
      <c r="DL52" s="9"/>
      <c r="DM52" s="9"/>
      <c r="DN52" s="9"/>
      <c r="DO52" s="9"/>
      <c r="DP52" s="4" t="s">
        <v>382</v>
      </c>
      <c r="DQ52" s="4"/>
      <c r="DR52" s="9"/>
      <c r="DS52" s="4"/>
      <c r="DT52" s="9"/>
      <c r="DU52" s="9"/>
      <c r="DV52" s="9"/>
      <c r="DW52" s="9"/>
      <c r="DX52" s="9"/>
      <c r="DY52" s="9"/>
      <c r="DZ52" s="4"/>
      <c r="EA52" s="4"/>
      <c r="EB52" s="4"/>
      <c r="EC52" s="4"/>
      <c r="ED52" s="4">
        <v>60</v>
      </c>
      <c r="EE52" s="4">
        <f>1</f>
        <v>1</v>
      </c>
      <c r="EF52" s="9">
        <v>70</v>
      </c>
    </row>
    <row r="53" spans="1:136" ht="15" customHeight="1" x14ac:dyDescent="0.25">
      <c r="A53" s="26">
        <v>50</v>
      </c>
      <c r="B53" s="27" t="s">
        <v>848</v>
      </c>
      <c r="C53" s="27" t="s">
        <v>849</v>
      </c>
      <c r="D53" s="1">
        <v>43466</v>
      </c>
      <c r="E53" s="1">
        <v>43830</v>
      </c>
      <c r="F53" s="9">
        <v>0</v>
      </c>
      <c r="G53" s="9">
        <v>0</v>
      </c>
      <c r="H53" s="9">
        <v>26926</v>
      </c>
      <c r="I53" s="9">
        <v>375943.99</v>
      </c>
      <c r="J53" s="9">
        <v>219106.06999999995</v>
      </c>
      <c r="K53" s="9">
        <v>52443.48</v>
      </c>
      <c r="L53" s="9">
        <v>104394.44000000003</v>
      </c>
      <c r="M53" s="9">
        <v>376492.66000000003</v>
      </c>
      <c r="N53" s="9">
        <v>376492.66000000003</v>
      </c>
      <c r="O53" s="9">
        <v>0</v>
      </c>
      <c r="P53" s="9">
        <v>0</v>
      </c>
      <c r="Q53" s="9">
        <v>0</v>
      </c>
      <c r="R53" s="9">
        <v>0</v>
      </c>
      <c r="S53" s="9">
        <v>376492.66000000003</v>
      </c>
      <c r="T53" s="9">
        <v>0</v>
      </c>
      <c r="U53" s="9">
        <v>0</v>
      </c>
      <c r="V53" s="9">
        <v>26377.29999999993</v>
      </c>
      <c r="W53" s="4" t="s">
        <v>238</v>
      </c>
      <c r="X53" s="6">
        <v>104394.44000000003</v>
      </c>
      <c r="Y53" s="8">
        <v>4.84</v>
      </c>
      <c r="Z53" s="6">
        <v>1539.0400000000029</v>
      </c>
      <c r="AA53" s="8">
        <v>1.76</v>
      </c>
      <c r="AB53" s="6">
        <v>8214.69</v>
      </c>
      <c r="AC53" s="8">
        <v>0</v>
      </c>
      <c r="AD53" s="6">
        <v>10009.919999999998</v>
      </c>
      <c r="AE53" s="8">
        <v>0.45999999999999996</v>
      </c>
      <c r="AF53" s="6">
        <v>63106.32</v>
      </c>
      <c r="AG53" s="8">
        <v>2.9</v>
      </c>
      <c r="AH53" s="6">
        <v>0</v>
      </c>
      <c r="AI53" s="8">
        <v>0</v>
      </c>
      <c r="AJ53" s="6">
        <v>0</v>
      </c>
      <c r="AK53" s="8">
        <v>0</v>
      </c>
      <c r="AL53" s="6">
        <v>652.79999999999984</v>
      </c>
      <c r="AM53" s="8">
        <v>0.03</v>
      </c>
      <c r="AN53" s="6">
        <v>0</v>
      </c>
      <c r="AO53" s="8">
        <v>0</v>
      </c>
      <c r="AP53" s="6">
        <v>20455.199999999997</v>
      </c>
      <c r="AQ53" s="8">
        <v>0.94</v>
      </c>
      <c r="AR53" s="6">
        <v>24372.119999999995</v>
      </c>
      <c r="AS53" s="8">
        <v>1.1200000000000001</v>
      </c>
      <c r="AT53" s="6">
        <v>0</v>
      </c>
      <c r="AU53" s="8">
        <v>0</v>
      </c>
      <c r="AV53" s="6">
        <v>70722.599999999991</v>
      </c>
      <c r="AW53" s="8">
        <v>3.25</v>
      </c>
      <c r="AX53" s="6">
        <v>2720.1000000000004</v>
      </c>
      <c r="AY53" s="8">
        <v>0</v>
      </c>
      <c r="AZ53" s="6">
        <v>1088.0399999999997</v>
      </c>
      <c r="BA53" s="8">
        <v>0.05</v>
      </c>
      <c r="BB53" s="6">
        <v>52443.48</v>
      </c>
      <c r="BC53" s="8">
        <v>2.41</v>
      </c>
      <c r="BD53" s="6">
        <v>16225.24</v>
      </c>
      <c r="BE53" s="8">
        <v>0.75</v>
      </c>
      <c r="BF53" s="30">
        <f t="shared" si="4"/>
        <v>375943.98999999993</v>
      </c>
      <c r="BG53" s="30">
        <f t="shared" si="5"/>
        <v>18.509999999999998</v>
      </c>
      <c r="BH53" s="4">
        <v>0</v>
      </c>
      <c r="BI53" s="4">
        <v>0</v>
      </c>
      <c r="BJ53" s="4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4" t="s">
        <v>382</v>
      </c>
      <c r="BS53" s="4"/>
      <c r="BT53" s="9"/>
      <c r="BU53" s="4"/>
      <c r="BV53" s="9"/>
      <c r="BW53" s="9"/>
      <c r="BX53" s="9"/>
      <c r="BY53" s="9"/>
      <c r="BZ53" s="9"/>
      <c r="CA53" s="9"/>
      <c r="CB53" s="4" t="s">
        <v>382</v>
      </c>
      <c r="CC53" s="4"/>
      <c r="CD53" s="9"/>
      <c r="CE53" s="4"/>
      <c r="CF53" s="9"/>
      <c r="CG53" s="9"/>
      <c r="CH53" s="9"/>
      <c r="CI53" s="9"/>
      <c r="CJ53" s="9"/>
      <c r="CK53" s="9"/>
      <c r="CL53" s="4" t="s">
        <v>382</v>
      </c>
      <c r="CM53" s="4"/>
      <c r="CN53" s="9"/>
      <c r="CO53" s="4"/>
      <c r="CP53" s="9"/>
      <c r="CQ53" s="9"/>
      <c r="CR53" s="9"/>
      <c r="CS53" s="9"/>
      <c r="CT53" s="9"/>
      <c r="CU53" s="9"/>
      <c r="CV53" s="4" t="s">
        <v>382</v>
      </c>
      <c r="CW53" s="4"/>
      <c r="CX53" s="9"/>
      <c r="CY53" s="4"/>
      <c r="CZ53" s="9"/>
      <c r="DA53" s="9"/>
      <c r="DB53" s="9"/>
      <c r="DC53" s="9"/>
      <c r="DD53" s="9"/>
      <c r="DE53" s="9"/>
      <c r="DF53" s="4" t="s">
        <v>382</v>
      </c>
      <c r="DG53" s="4"/>
      <c r="DH53" s="9"/>
      <c r="DI53" s="4"/>
      <c r="DJ53" s="9"/>
      <c r="DK53" s="9"/>
      <c r="DL53" s="9"/>
      <c r="DM53" s="9"/>
      <c r="DN53" s="9"/>
      <c r="DO53" s="9"/>
      <c r="DP53" s="4" t="s">
        <v>382</v>
      </c>
      <c r="DQ53" s="4"/>
      <c r="DR53" s="9"/>
      <c r="DS53" s="4"/>
      <c r="DT53" s="9"/>
      <c r="DU53" s="9"/>
      <c r="DV53" s="9"/>
      <c r="DW53" s="9"/>
      <c r="DX53" s="9"/>
      <c r="DY53" s="9"/>
      <c r="DZ53" s="4"/>
      <c r="EA53" s="4"/>
      <c r="EB53" s="4"/>
      <c r="EC53" s="4"/>
      <c r="ED53" s="4">
        <v>300</v>
      </c>
      <c r="EE53" s="63">
        <v>3</v>
      </c>
      <c r="EF53" s="9"/>
    </row>
    <row r="54" spans="1:136" ht="15" customHeight="1" x14ac:dyDescent="0.25">
      <c r="A54" s="26">
        <v>51</v>
      </c>
      <c r="B54" s="27" t="s">
        <v>853</v>
      </c>
      <c r="C54" s="27" t="s">
        <v>854</v>
      </c>
      <c r="D54" s="1">
        <v>43466</v>
      </c>
      <c r="E54" s="1">
        <v>43830</v>
      </c>
      <c r="F54" s="9">
        <v>0</v>
      </c>
      <c r="G54" s="9">
        <v>0</v>
      </c>
      <c r="H54" s="9">
        <v>281239.73</v>
      </c>
      <c r="I54" s="9">
        <v>1631834.12</v>
      </c>
      <c r="J54" s="9">
        <v>1010636.2100000001</v>
      </c>
      <c r="K54" s="9">
        <v>172085.51999999993</v>
      </c>
      <c r="L54" s="9">
        <v>449112.39</v>
      </c>
      <c r="M54" s="9">
        <v>1537198.6800000002</v>
      </c>
      <c r="N54" s="9">
        <v>1532398.6800000002</v>
      </c>
      <c r="O54" s="9">
        <v>0</v>
      </c>
      <c r="P54" s="9">
        <v>0</v>
      </c>
      <c r="Q54" s="9">
        <v>4800</v>
      </c>
      <c r="R54" s="9">
        <v>0</v>
      </c>
      <c r="S54" s="9">
        <v>1537198.6800000002</v>
      </c>
      <c r="T54" s="9">
        <v>0</v>
      </c>
      <c r="U54" s="9">
        <v>0</v>
      </c>
      <c r="V54" s="9">
        <v>375875.16999999993</v>
      </c>
      <c r="W54" s="4" t="s">
        <v>238</v>
      </c>
      <c r="X54" s="6">
        <v>448152.39</v>
      </c>
      <c r="Y54" s="8">
        <v>5.94</v>
      </c>
      <c r="Z54" s="6">
        <v>125963.51999999997</v>
      </c>
      <c r="AA54" s="8">
        <v>1.76</v>
      </c>
      <c r="AB54" s="6">
        <v>28481.010000000002</v>
      </c>
      <c r="AC54" s="8">
        <v>0</v>
      </c>
      <c r="AD54" s="6">
        <v>34705.32</v>
      </c>
      <c r="AE54" s="8">
        <v>0.45999999999999996</v>
      </c>
      <c r="AF54" s="6">
        <v>285187.44</v>
      </c>
      <c r="AG54" s="8">
        <v>3.78</v>
      </c>
      <c r="AH54" s="6">
        <v>0</v>
      </c>
      <c r="AI54" s="8">
        <v>0</v>
      </c>
      <c r="AJ54" s="6">
        <v>0</v>
      </c>
      <c r="AK54" s="8">
        <v>0</v>
      </c>
      <c r="AL54" s="6">
        <v>2263.4399999999996</v>
      </c>
      <c r="AM54" s="8">
        <v>0.03</v>
      </c>
      <c r="AN54" s="6">
        <v>0</v>
      </c>
      <c r="AO54" s="8">
        <v>0</v>
      </c>
      <c r="AP54" s="6">
        <v>70919.64</v>
      </c>
      <c r="AQ54" s="8">
        <v>0.94</v>
      </c>
      <c r="AR54" s="6">
        <v>84499.920000000027</v>
      </c>
      <c r="AS54" s="8">
        <v>1.1200000000000001</v>
      </c>
      <c r="AT54" s="6">
        <v>13580.400000000003</v>
      </c>
      <c r="AU54" s="8">
        <v>0.18</v>
      </c>
      <c r="AV54" s="6">
        <v>245200.92000000007</v>
      </c>
      <c r="AW54" s="8">
        <v>3.25</v>
      </c>
      <c r="AX54" s="6">
        <v>9430.7999999999993</v>
      </c>
      <c r="AY54" s="8">
        <v>0</v>
      </c>
      <c r="AZ54" s="6">
        <v>3772.3200000000011</v>
      </c>
      <c r="BA54" s="8">
        <v>0.05</v>
      </c>
      <c r="BB54" s="6">
        <v>172085.51999999993</v>
      </c>
      <c r="BC54" s="8">
        <v>2.23</v>
      </c>
      <c r="BD54" s="6">
        <v>106631.47999999998</v>
      </c>
      <c r="BE54" s="8">
        <v>1.42</v>
      </c>
      <c r="BF54" s="30">
        <f t="shared" si="4"/>
        <v>1630874.12</v>
      </c>
      <c r="BG54" s="30">
        <f t="shared" si="5"/>
        <v>21.159999999999997</v>
      </c>
      <c r="BH54" s="4">
        <v>0</v>
      </c>
      <c r="BI54" s="4">
        <v>0</v>
      </c>
      <c r="BJ54" s="4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4" t="s">
        <v>382</v>
      </c>
      <c r="BS54" s="4"/>
      <c r="BT54" s="9"/>
      <c r="BU54" s="4"/>
      <c r="BV54" s="9"/>
      <c r="BW54" s="9"/>
      <c r="BX54" s="9"/>
      <c r="BY54" s="9"/>
      <c r="BZ54" s="9"/>
      <c r="CA54" s="9"/>
      <c r="CB54" s="4" t="s">
        <v>382</v>
      </c>
      <c r="CC54" s="4"/>
      <c r="CD54" s="9"/>
      <c r="CE54" s="4"/>
      <c r="CF54" s="9"/>
      <c r="CG54" s="9"/>
      <c r="CH54" s="9"/>
      <c r="CI54" s="9"/>
      <c r="CJ54" s="9"/>
      <c r="CK54" s="9"/>
      <c r="CL54" s="4" t="s">
        <v>382</v>
      </c>
      <c r="CM54" s="4"/>
      <c r="CN54" s="9"/>
      <c r="CO54" s="4"/>
      <c r="CP54" s="9"/>
      <c r="CQ54" s="9"/>
      <c r="CR54" s="9"/>
      <c r="CS54" s="9"/>
      <c r="CT54" s="9"/>
      <c r="CU54" s="9"/>
      <c r="CV54" s="4" t="s">
        <v>382</v>
      </c>
      <c r="CW54" s="4"/>
      <c r="CX54" s="9"/>
      <c r="CY54" s="4"/>
      <c r="CZ54" s="9"/>
      <c r="DA54" s="9"/>
      <c r="DB54" s="9"/>
      <c r="DC54" s="9"/>
      <c r="DD54" s="9"/>
      <c r="DE54" s="9"/>
      <c r="DF54" s="4" t="s">
        <v>382</v>
      </c>
      <c r="DG54" s="4"/>
      <c r="DH54" s="9"/>
      <c r="DI54" s="4"/>
      <c r="DJ54" s="9"/>
      <c r="DK54" s="9"/>
      <c r="DL54" s="9"/>
      <c r="DM54" s="9"/>
      <c r="DN54" s="9"/>
      <c r="DO54" s="9"/>
      <c r="DP54" s="4" t="s">
        <v>382</v>
      </c>
      <c r="DQ54" s="4"/>
      <c r="DR54" s="9"/>
      <c r="DS54" s="4"/>
      <c r="DT54" s="9"/>
      <c r="DU54" s="9"/>
      <c r="DV54" s="9"/>
      <c r="DW54" s="9"/>
      <c r="DX54" s="9"/>
      <c r="DY54" s="9"/>
      <c r="DZ54" s="4"/>
      <c r="EA54" s="4"/>
      <c r="EB54" s="4"/>
      <c r="EC54" s="4"/>
      <c r="ED54" s="4">
        <v>230</v>
      </c>
      <c r="EE54" s="4">
        <f>3+3+1</f>
        <v>7</v>
      </c>
      <c r="EF54" s="9">
        <v>2010.15</v>
      </c>
    </row>
    <row r="55" spans="1:136" ht="15" customHeight="1" x14ac:dyDescent="0.25">
      <c r="A55" s="26">
        <v>52</v>
      </c>
      <c r="B55" s="27" t="s">
        <v>858</v>
      </c>
      <c r="C55" s="27" t="s">
        <v>859</v>
      </c>
      <c r="D55" s="1">
        <v>43466</v>
      </c>
      <c r="E55" s="1">
        <v>43830</v>
      </c>
      <c r="F55" s="9">
        <v>0</v>
      </c>
      <c r="G55" s="9">
        <v>0</v>
      </c>
      <c r="H55" s="9">
        <v>73826.84</v>
      </c>
      <c r="I55" s="9">
        <v>146740.90999999997</v>
      </c>
      <c r="J55" s="9">
        <v>68119.23000000001</v>
      </c>
      <c r="K55" s="9">
        <v>46865.96</v>
      </c>
      <c r="L55" s="9">
        <v>31755.719999999987</v>
      </c>
      <c r="M55" s="9">
        <v>128883.01</v>
      </c>
      <c r="N55" s="9">
        <v>128883.01</v>
      </c>
      <c r="O55" s="9">
        <v>0</v>
      </c>
      <c r="P55" s="9">
        <v>0</v>
      </c>
      <c r="Q55" s="9">
        <v>0</v>
      </c>
      <c r="R55" s="9">
        <v>0</v>
      </c>
      <c r="S55" s="9">
        <v>128883.01</v>
      </c>
      <c r="T55" s="9">
        <v>0</v>
      </c>
      <c r="U55" s="9">
        <v>0</v>
      </c>
      <c r="V55" s="9">
        <v>91684.739999999976</v>
      </c>
      <c r="W55" s="4" t="s">
        <v>238</v>
      </c>
      <c r="X55" s="6">
        <v>31755.719999999987</v>
      </c>
      <c r="Y55" s="8">
        <v>2.6799999999999997</v>
      </c>
      <c r="Z55" s="6">
        <v>1005.1599999999999</v>
      </c>
      <c r="AA55" s="8">
        <v>0.08</v>
      </c>
      <c r="AB55" s="6">
        <v>4741.5599999999995</v>
      </c>
      <c r="AC55" s="8">
        <v>0</v>
      </c>
      <c r="AD55" s="6">
        <v>5654.13</v>
      </c>
      <c r="AE55" s="8">
        <v>0.45</v>
      </c>
      <c r="AF55" s="6">
        <v>18218.73</v>
      </c>
      <c r="AG55" s="8">
        <v>1.45</v>
      </c>
      <c r="AH55" s="6">
        <v>0</v>
      </c>
      <c r="AI55" s="8">
        <v>0</v>
      </c>
      <c r="AJ55" s="6">
        <v>0</v>
      </c>
      <c r="AK55" s="8">
        <v>0</v>
      </c>
      <c r="AL55" s="6">
        <v>376.94000000000011</v>
      </c>
      <c r="AM55" s="8">
        <v>0.03</v>
      </c>
      <c r="AN55" s="6">
        <v>0</v>
      </c>
      <c r="AO55" s="8">
        <v>0</v>
      </c>
      <c r="AP55" s="6">
        <v>11810.719999999998</v>
      </c>
      <c r="AQ55" s="8">
        <v>0.94</v>
      </c>
      <c r="AR55" s="6">
        <v>13946.7</v>
      </c>
      <c r="AS55" s="8">
        <v>1.1100000000000001</v>
      </c>
      <c r="AT55" s="6">
        <v>1633.4000000000003</v>
      </c>
      <c r="AU55" s="8">
        <v>0.13</v>
      </c>
      <c r="AV55" s="6">
        <v>1382.1000000000004</v>
      </c>
      <c r="AW55" s="8">
        <v>0.11</v>
      </c>
      <c r="AX55" s="6">
        <v>1570.0500000000002</v>
      </c>
      <c r="AY55" s="8">
        <v>0</v>
      </c>
      <c r="AZ55" s="6">
        <v>628.29000000000008</v>
      </c>
      <c r="BA55" s="8">
        <v>0.05</v>
      </c>
      <c r="BB55" s="6">
        <v>46865.96</v>
      </c>
      <c r="BC55" s="8">
        <v>3.73</v>
      </c>
      <c r="BD55" s="6">
        <v>7151.4499999999989</v>
      </c>
      <c r="BE55" s="8">
        <v>0.56000000000000005</v>
      </c>
      <c r="BF55" s="30">
        <f t="shared" si="4"/>
        <v>146740.91</v>
      </c>
      <c r="BG55" s="30">
        <f t="shared" si="5"/>
        <v>11.320000000000002</v>
      </c>
      <c r="BH55" s="4">
        <v>0</v>
      </c>
      <c r="BI55" s="4">
        <v>0</v>
      </c>
      <c r="BJ55" s="4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4" t="s">
        <v>382</v>
      </c>
      <c r="BS55" s="4"/>
      <c r="BT55" s="9"/>
      <c r="BU55" s="4"/>
      <c r="BV55" s="9"/>
      <c r="BW55" s="9"/>
      <c r="BX55" s="9"/>
      <c r="BY55" s="9"/>
      <c r="BZ55" s="9"/>
      <c r="CA55" s="9"/>
      <c r="CB55" s="4" t="s">
        <v>382</v>
      </c>
      <c r="CC55" s="4"/>
      <c r="CD55" s="9"/>
      <c r="CE55" s="4"/>
      <c r="CF55" s="9"/>
      <c r="CG55" s="9"/>
      <c r="CH55" s="9"/>
      <c r="CI55" s="9"/>
      <c r="CJ55" s="9"/>
      <c r="CK55" s="9"/>
      <c r="CL55" s="4" t="s">
        <v>382</v>
      </c>
      <c r="CM55" s="4"/>
      <c r="CN55" s="9"/>
      <c r="CO55" s="4"/>
      <c r="CP55" s="9"/>
      <c r="CQ55" s="9"/>
      <c r="CR55" s="9"/>
      <c r="CS55" s="9"/>
      <c r="CT55" s="9"/>
      <c r="CU55" s="9"/>
      <c r="CV55" s="4" t="s">
        <v>382</v>
      </c>
      <c r="CW55" s="4"/>
      <c r="CX55" s="9"/>
      <c r="CY55" s="4"/>
      <c r="CZ55" s="9"/>
      <c r="DA55" s="9"/>
      <c r="DB55" s="9"/>
      <c r="DC55" s="9"/>
      <c r="DD55" s="9"/>
      <c r="DE55" s="9"/>
      <c r="DF55" s="4" t="s">
        <v>382</v>
      </c>
      <c r="DG55" s="4"/>
      <c r="DH55" s="9"/>
      <c r="DI55" s="4"/>
      <c r="DJ55" s="9"/>
      <c r="DK55" s="9"/>
      <c r="DL55" s="9"/>
      <c r="DM55" s="9"/>
      <c r="DN55" s="9"/>
      <c r="DO55" s="9"/>
      <c r="DP55" s="4" t="s">
        <v>382</v>
      </c>
      <c r="DQ55" s="4"/>
      <c r="DR55" s="9"/>
      <c r="DS55" s="4"/>
      <c r="DT55" s="9"/>
      <c r="DU55" s="9"/>
      <c r="DV55" s="9"/>
      <c r="DW55" s="9"/>
      <c r="DX55" s="9"/>
      <c r="DY55" s="9"/>
      <c r="DZ55" s="4"/>
      <c r="EA55" s="4"/>
      <c r="EB55" s="4"/>
      <c r="EC55" s="4"/>
      <c r="ED55" s="4">
        <v>60</v>
      </c>
      <c r="EE55" s="64">
        <v>2</v>
      </c>
      <c r="EF55" s="9">
        <v>764.63</v>
      </c>
    </row>
    <row r="56" spans="1:136" ht="15" customHeight="1" x14ac:dyDescent="0.25">
      <c r="A56" s="26">
        <v>53</v>
      </c>
      <c r="B56" s="27" t="s">
        <v>863</v>
      </c>
      <c r="C56" s="27" t="s">
        <v>864</v>
      </c>
      <c r="D56" s="1">
        <v>43466</v>
      </c>
      <c r="E56" s="1">
        <v>43830</v>
      </c>
      <c r="F56" s="9">
        <v>0</v>
      </c>
      <c r="G56" s="9">
        <v>0</v>
      </c>
      <c r="H56" s="9">
        <v>50736.15</v>
      </c>
      <c r="I56" s="9">
        <v>138951.79999999996</v>
      </c>
      <c r="J56" s="9">
        <v>80231.329999999973</v>
      </c>
      <c r="K56" s="9">
        <v>18521.400000000005</v>
      </c>
      <c r="L56" s="9">
        <v>40199.069999999985</v>
      </c>
      <c r="M56" s="9">
        <v>113594.77</v>
      </c>
      <c r="N56" s="9">
        <v>113594.77</v>
      </c>
      <c r="O56" s="9">
        <v>0</v>
      </c>
      <c r="P56" s="9">
        <v>0</v>
      </c>
      <c r="Q56" s="9">
        <v>0</v>
      </c>
      <c r="R56" s="9">
        <v>0</v>
      </c>
      <c r="S56" s="9">
        <v>113594.77</v>
      </c>
      <c r="T56" s="9">
        <v>0</v>
      </c>
      <c r="U56" s="9">
        <v>0</v>
      </c>
      <c r="V56" s="9">
        <v>76093.119999999952</v>
      </c>
      <c r="W56" s="4" t="s">
        <v>238</v>
      </c>
      <c r="X56" s="6">
        <v>40199.069999999985</v>
      </c>
      <c r="Y56" s="8">
        <v>4.84</v>
      </c>
      <c r="Z56" s="6">
        <v>-3.0000000000654836E-2</v>
      </c>
      <c r="AA56" s="8">
        <v>1.76</v>
      </c>
      <c r="AB56" s="6">
        <v>3135.3599999999997</v>
      </c>
      <c r="AC56" s="8">
        <v>0</v>
      </c>
      <c r="AD56" s="6">
        <v>3820.56</v>
      </c>
      <c r="AE56" s="8">
        <v>0.45999999999999996</v>
      </c>
      <c r="AF56" s="6">
        <v>24086.16</v>
      </c>
      <c r="AG56" s="8">
        <v>2.9</v>
      </c>
      <c r="AH56" s="6">
        <v>0</v>
      </c>
      <c r="AI56" s="8">
        <v>0</v>
      </c>
      <c r="AJ56" s="6">
        <v>0</v>
      </c>
      <c r="AK56" s="8">
        <v>0</v>
      </c>
      <c r="AL56" s="6">
        <v>249.11999999999998</v>
      </c>
      <c r="AM56" s="8">
        <v>0.03</v>
      </c>
      <c r="AN56" s="6">
        <v>0</v>
      </c>
      <c r="AO56" s="8">
        <v>0</v>
      </c>
      <c r="AP56" s="6">
        <v>7807.2000000000016</v>
      </c>
      <c r="AQ56" s="8">
        <v>0.94</v>
      </c>
      <c r="AR56" s="6">
        <v>9302.2800000000025</v>
      </c>
      <c r="AS56" s="8">
        <v>1.1200000000000001</v>
      </c>
      <c r="AT56" s="6">
        <v>1494.9599999999998</v>
      </c>
      <c r="AU56" s="8">
        <v>0.18</v>
      </c>
      <c r="AV56" s="6">
        <v>24252.180000000004</v>
      </c>
      <c r="AW56" s="8">
        <v>3.25</v>
      </c>
      <c r="AX56" s="6">
        <v>1038.21</v>
      </c>
      <c r="AY56" s="8">
        <v>0</v>
      </c>
      <c r="AZ56" s="6">
        <v>415.32000000000011</v>
      </c>
      <c r="BA56" s="8">
        <v>0.05</v>
      </c>
      <c r="BB56" s="6">
        <v>18521.400000000005</v>
      </c>
      <c r="BC56" s="8">
        <v>2.23</v>
      </c>
      <c r="BD56" s="6">
        <v>4630.01</v>
      </c>
      <c r="BE56" s="8">
        <v>0.55000000000000004</v>
      </c>
      <c r="BF56" s="30">
        <f t="shared" si="4"/>
        <v>138951.80000000002</v>
      </c>
      <c r="BG56" s="30">
        <f t="shared" si="5"/>
        <v>18.309999999999999</v>
      </c>
      <c r="BH56" s="4">
        <v>0</v>
      </c>
      <c r="BI56" s="4">
        <v>0</v>
      </c>
      <c r="BJ56" s="4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4" t="s">
        <v>382</v>
      </c>
      <c r="BS56" s="4"/>
      <c r="BT56" s="9"/>
      <c r="BU56" s="4"/>
      <c r="BV56" s="9"/>
      <c r="BW56" s="9"/>
      <c r="BX56" s="9"/>
      <c r="BY56" s="9"/>
      <c r="BZ56" s="9"/>
      <c r="CA56" s="9"/>
      <c r="CB56" s="4" t="s">
        <v>382</v>
      </c>
      <c r="CC56" s="4"/>
      <c r="CD56" s="9"/>
      <c r="CE56" s="4"/>
      <c r="CF56" s="9"/>
      <c r="CG56" s="9"/>
      <c r="CH56" s="9"/>
      <c r="CI56" s="9"/>
      <c r="CJ56" s="9"/>
      <c r="CK56" s="9"/>
      <c r="CL56" s="4" t="s">
        <v>382</v>
      </c>
      <c r="CM56" s="4"/>
      <c r="CN56" s="9"/>
      <c r="CO56" s="4"/>
      <c r="CP56" s="9"/>
      <c r="CQ56" s="9"/>
      <c r="CR56" s="9"/>
      <c r="CS56" s="9"/>
      <c r="CT56" s="9"/>
      <c r="CU56" s="9"/>
      <c r="CV56" s="4" t="s">
        <v>382</v>
      </c>
      <c r="CW56" s="4"/>
      <c r="CX56" s="9"/>
      <c r="CY56" s="4"/>
      <c r="CZ56" s="9"/>
      <c r="DA56" s="9"/>
      <c r="DB56" s="9"/>
      <c r="DC56" s="9"/>
      <c r="DD56" s="9"/>
      <c r="DE56" s="9"/>
      <c r="DF56" s="4" t="s">
        <v>382</v>
      </c>
      <c r="DG56" s="4"/>
      <c r="DH56" s="9"/>
      <c r="DI56" s="4"/>
      <c r="DJ56" s="9"/>
      <c r="DK56" s="9"/>
      <c r="DL56" s="9"/>
      <c r="DM56" s="9"/>
      <c r="DN56" s="9"/>
      <c r="DO56" s="9"/>
      <c r="DP56" s="4" t="s">
        <v>382</v>
      </c>
      <c r="DQ56" s="4"/>
      <c r="DR56" s="9"/>
      <c r="DS56" s="4"/>
      <c r="DT56" s="9"/>
      <c r="DU56" s="9"/>
      <c r="DV56" s="9"/>
      <c r="DW56" s="9"/>
      <c r="DX56" s="9"/>
      <c r="DY56" s="9"/>
      <c r="DZ56" s="4"/>
      <c r="EA56" s="4"/>
      <c r="EB56" s="4"/>
      <c r="EC56" s="4"/>
      <c r="ED56" s="4">
        <v>72</v>
      </c>
      <c r="EE56" s="63">
        <v>2</v>
      </c>
      <c r="EF56" s="9"/>
    </row>
    <row r="57" spans="1:136" ht="15" customHeight="1" x14ac:dyDescent="0.25">
      <c r="A57" s="26">
        <v>54</v>
      </c>
      <c r="B57" s="27" t="s">
        <v>868</v>
      </c>
      <c r="C57" s="27" t="s">
        <v>869</v>
      </c>
      <c r="D57" s="1">
        <v>43466</v>
      </c>
      <c r="E57" s="1">
        <v>43830</v>
      </c>
      <c r="F57" s="9">
        <v>0</v>
      </c>
      <c r="G57" s="9">
        <v>0</v>
      </c>
      <c r="H57" s="9">
        <v>294602.65999999997</v>
      </c>
      <c r="I57" s="9">
        <v>700521.21</v>
      </c>
      <c r="J57" s="9">
        <v>442305.44999999995</v>
      </c>
      <c r="K57" s="9">
        <v>81909.240000000005</v>
      </c>
      <c r="L57" s="9">
        <v>176306.52000000002</v>
      </c>
      <c r="M57" s="9">
        <v>642891.89</v>
      </c>
      <c r="N57" s="9">
        <v>642891.89</v>
      </c>
      <c r="O57" s="9">
        <v>0</v>
      </c>
      <c r="P57" s="9">
        <v>0</v>
      </c>
      <c r="Q57" s="9">
        <v>0</v>
      </c>
      <c r="R57" s="9">
        <v>0</v>
      </c>
      <c r="S57" s="9">
        <v>642891.89</v>
      </c>
      <c r="T57" s="9">
        <v>0</v>
      </c>
      <c r="U57" s="9">
        <v>0</v>
      </c>
      <c r="V57" s="9">
        <v>352231.98</v>
      </c>
      <c r="W57" s="4" t="s">
        <v>238</v>
      </c>
      <c r="X57" s="6">
        <v>176306.52000000002</v>
      </c>
      <c r="Y57" s="8">
        <v>4.8</v>
      </c>
      <c r="Z57" s="6">
        <v>64645.77</v>
      </c>
      <c r="AA57" s="8">
        <v>1.76</v>
      </c>
      <c r="AB57" s="6">
        <v>13865.79</v>
      </c>
      <c r="AC57" s="8">
        <v>0</v>
      </c>
      <c r="AD57" s="6">
        <v>16896.120000000003</v>
      </c>
      <c r="AE57" s="8">
        <v>0.45999999999999996</v>
      </c>
      <c r="AF57" s="6">
        <v>100641.8</v>
      </c>
      <c r="AG57" s="8">
        <v>2.74</v>
      </c>
      <c r="AH57" s="6">
        <v>0</v>
      </c>
      <c r="AI57" s="8">
        <v>0</v>
      </c>
      <c r="AJ57" s="6">
        <v>0</v>
      </c>
      <c r="AK57" s="8">
        <v>0</v>
      </c>
      <c r="AL57" s="6">
        <v>1101.96</v>
      </c>
      <c r="AM57" s="8">
        <v>0.03</v>
      </c>
      <c r="AN57" s="6">
        <v>0</v>
      </c>
      <c r="AO57" s="8">
        <v>0</v>
      </c>
      <c r="AP57" s="6">
        <v>0</v>
      </c>
      <c r="AQ57" s="8">
        <v>0</v>
      </c>
      <c r="AR57" s="6">
        <v>41138.28</v>
      </c>
      <c r="AS57" s="8">
        <v>1.1200000000000001</v>
      </c>
      <c r="AT57" s="6">
        <v>6611.5199999999995</v>
      </c>
      <c r="AU57" s="8">
        <v>0.18</v>
      </c>
      <c r="AV57" s="6">
        <v>119374.44</v>
      </c>
      <c r="AW57" s="8">
        <v>3.25</v>
      </c>
      <c r="AX57" s="6">
        <v>4591.3200000000006</v>
      </c>
      <c r="AY57" s="8">
        <v>0</v>
      </c>
      <c r="AZ57" s="6">
        <v>1836.6000000000004</v>
      </c>
      <c r="BA57" s="8">
        <v>0.05</v>
      </c>
      <c r="BB57" s="6">
        <v>81909.240000000005</v>
      </c>
      <c r="BC57" s="8">
        <v>2.23</v>
      </c>
      <c r="BD57" s="6">
        <v>71601.850000000006</v>
      </c>
      <c r="BE57" s="8">
        <v>1.95</v>
      </c>
      <c r="BF57" s="30">
        <f t="shared" si="4"/>
        <v>700521.20999999985</v>
      </c>
      <c r="BG57" s="30">
        <f t="shared" si="5"/>
        <v>18.57</v>
      </c>
      <c r="BH57" s="4">
        <v>0</v>
      </c>
      <c r="BI57" s="4">
        <v>0</v>
      </c>
      <c r="BJ57" s="4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4" t="s">
        <v>382</v>
      </c>
      <c r="BS57" s="4"/>
      <c r="BT57" s="9"/>
      <c r="BU57" s="4"/>
      <c r="BV57" s="9"/>
      <c r="BW57" s="9"/>
      <c r="BX57" s="9"/>
      <c r="BY57" s="9"/>
      <c r="BZ57" s="9"/>
      <c r="CA57" s="9"/>
      <c r="CB57" s="4" t="s">
        <v>382</v>
      </c>
      <c r="CC57" s="4"/>
      <c r="CD57" s="9"/>
      <c r="CE57" s="4"/>
      <c r="CF57" s="9"/>
      <c r="CG57" s="9"/>
      <c r="CH57" s="9"/>
      <c r="CI57" s="9"/>
      <c r="CJ57" s="9"/>
      <c r="CK57" s="9"/>
      <c r="CL57" s="4" t="s">
        <v>382</v>
      </c>
      <c r="CM57" s="4"/>
      <c r="CN57" s="9"/>
      <c r="CO57" s="4"/>
      <c r="CP57" s="9"/>
      <c r="CQ57" s="9"/>
      <c r="CR57" s="9"/>
      <c r="CS57" s="9"/>
      <c r="CT57" s="9"/>
      <c r="CU57" s="9"/>
      <c r="CV57" s="4" t="s">
        <v>382</v>
      </c>
      <c r="CW57" s="4"/>
      <c r="CX57" s="9"/>
      <c r="CY57" s="4"/>
      <c r="CZ57" s="9"/>
      <c r="DA57" s="9"/>
      <c r="DB57" s="9"/>
      <c r="DC57" s="9"/>
      <c r="DD57" s="9"/>
      <c r="DE57" s="9"/>
      <c r="DF57" s="4" t="s">
        <v>382</v>
      </c>
      <c r="DG57" s="4"/>
      <c r="DH57" s="9"/>
      <c r="DI57" s="4"/>
      <c r="DJ57" s="9"/>
      <c r="DK57" s="9"/>
      <c r="DL57" s="9"/>
      <c r="DM57" s="9"/>
      <c r="DN57" s="9"/>
      <c r="DO57" s="9"/>
      <c r="DP57" s="4" t="s">
        <v>382</v>
      </c>
      <c r="DQ57" s="4"/>
      <c r="DR57" s="9"/>
      <c r="DS57" s="4"/>
      <c r="DT57" s="9"/>
      <c r="DU57" s="9"/>
      <c r="DV57" s="9"/>
      <c r="DW57" s="9"/>
      <c r="DX57" s="9"/>
      <c r="DY57" s="9"/>
      <c r="DZ57" s="4"/>
      <c r="EA57" s="4"/>
      <c r="EB57" s="4"/>
      <c r="EC57" s="4"/>
      <c r="ED57" s="4">
        <v>252</v>
      </c>
      <c r="EE57" s="4">
        <f>2+4+1+1</f>
        <v>8</v>
      </c>
      <c r="EF57" s="9">
        <f>15815.19+10673.38</f>
        <v>26488.57</v>
      </c>
    </row>
    <row r="58" spans="1:136" ht="15" customHeight="1" x14ac:dyDescent="0.25">
      <c r="A58" s="26">
        <v>55</v>
      </c>
      <c r="B58" s="27" t="s">
        <v>873</v>
      </c>
      <c r="C58" s="27" t="s">
        <v>874</v>
      </c>
      <c r="D58" s="1">
        <v>43466</v>
      </c>
      <c r="E58" s="1">
        <v>43830</v>
      </c>
      <c r="F58" s="9">
        <v>0</v>
      </c>
      <c r="G58" s="9">
        <v>0</v>
      </c>
      <c r="H58" s="9">
        <v>104813.54000000001</v>
      </c>
      <c r="I58" s="9">
        <v>772402.91599999997</v>
      </c>
      <c r="J58" s="9">
        <v>490428.19599999994</v>
      </c>
      <c r="K58" s="9">
        <v>90385.040000000008</v>
      </c>
      <c r="L58" s="9">
        <v>191589.68</v>
      </c>
      <c r="M58" s="9">
        <v>725137.53999999992</v>
      </c>
      <c r="N58" s="9">
        <v>725137.53999999992</v>
      </c>
      <c r="O58" s="9">
        <v>0</v>
      </c>
      <c r="P58" s="9">
        <v>0</v>
      </c>
      <c r="Q58" s="9">
        <v>0</v>
      </c>
      <c r="R58" s="9">
        <v>0</v>
      </c>
      <c r="S58" s="9">
        <v>725137.53999999992</v>
      </c>
      <c r="T58" s="9">
        <v>0</v>
      </c>
      <c r="U58" s="9">
        <v>0</v>
      </c>
      <c r="V58" s="9">
        <v>152078.91999999995</v>
      </c>
      <c r="W58" s="4" t="s">
        <v>238</v>
      </c>
      <c r="X58" s="6">
        <v>191589.68000000002</v>
      </c>
      <c r="Y58" s="8">
        <v>4.84</v>
      </c>
      <c r="Z58" s="6">
        <v>71335.220000000016</v>
      </c>
      <c r="AA58" s="8">
        <v>1.76</v>
      </c>
      <c r="AB58" s="6">
        <v>15300.99</v>
      </c>
      <c r="AC58" s="8">
        <v>0</v>
      </c>
      <c r="AD58" s="6">
        <v>18644.5</v>
      </c>
      <c r="AE58" s="8">
        <v>0.45999999999999996</v>
      </c>
      <c r="AF58" s="6">
        <v>112203.55599999997</v>
      </c>
      <c r="AG58" s="8">
        <v>2.9</v>
      </c>
      <c r="AH58" s="6">
        <v>0</v>
      </c>
      <c r="AI58" s="8">
        <v>0</v>
      </c>
      <c r="AJ58" s="6">
        <v>0</v>
      </c>
      <c r="AK58" s="8">
        <v>0</v>
      </c>
      <c r="AL58" s="6">
        <v>1215.96</v>
      </c>
      <c r="AM58" s="8">
        <v>0.03</v>
      </c>
      <c r="AN58" s="6">
        <v>0</v>
      </c>
      <c r="AO58" s="8">
        <v>0</v>
      </c>
      <c r="AP58" s="6">
        <v>38099.46</v>
      </c>
      <c r="AQ58" s="8">
        <v>0.94</v>
      </c>
      <c r="AR58" s="6">
        <v>45395.119999999995</v>
      </c>
      <c r="AS58" s="8">
        <v>1.1200000000000001</v>
      </c>
      <c r="AT58" s="6">
        <v>7295.7000000000007</v>
      </c>
      <c r="AU58" s="8">
        <v>0.18</v>
      </c>
      <c r="AV58" s="6">
        <v>121641.66000000002</v>
      </c>
      <c r="AW58" s="8">
        <v>3.25</v>
      </c>
      <c r="AX58" s="6">
        <v>5066.5499999999993</v>
      </c>
      <c r="AY58" s="8">
        <v>0</v>
      </c>
      <c r="AZ58" s="6">
        <v>2026.6000000000004</v>
      </c>
      <c r="BA58" s="8">
        <v>0.05</v>
      </c>
      <c r="BB58" s="6">
        <v>90385.040000000008</v>
      </c>
      <c r="BC58" s="8">
        <v>2.23</v>
      </c>
      <c r="BD58" s="6">
        <v>52202.880000000005</v>
      </c>
      <c r="BE58" s="8">
        <v>1.28</v>
      </c>
      <c r="BF58" s="30">
        <f t="shared" ref="BF58:BF81" si="8">X58+Z58+AB58+AD58+AF58+AH58+AJ58+AL58+AN58+AP58+AR58+AT58+AV58+AX58+AZ58+BB58+BD58</f>
        <v>772402.91600000008</v>
      </c>
      <c r="BG58" s="30">
        <f t="shared" ref="BG58:BG81" si="9">Y58+AA58+AC58+AE58+AG58+AI58+AK58+AM58+AO58+AQ58+AS58+AU58+AW58+AY58+BA58+BC58+BE58</f>
        <v>19.04</v>
      </c>
      <c r="BH58" s="4">
        <v>0</v>
      </c>
      <c r="BI58" s="4">
        <v>0</v>
      </c>
      <c r="BJ58" s="4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4" t="s">
        <v>382</v>
      </c>
      <c r="BS58" s="4"/>
      <c r="BT58" s="9"/>
      <c r="BU58" s="4"/>
      <c r="BV58" s="9"/>
      <c r="BW58" s="9"/>
      <c r="BX58" s="9"/>
      <c r="BY58" s="9"/>
      <c r="BZ58" s="9"/>
      <c r="CA58" s="9"/>
      <c r="CB58" s="4" t="s">
        <v>382</v>
      </c>
      <c r="CC58" s="4"/>
      <c r="CD58" s="9"/>
      <c r="CE58" s="4"/>
      <c r="CF58" s="9"/>
      <c r="CG58" s="9"/>
      <c r="CH58" s="9"/>
      <c r="CI58" s="9"/>
      <c r="CJ58" s="9"/>
      <c r="CK58" s="9"/>
      <c r="CL58" s="4" t="s">
        <v>382</v>
      </c>
      <c r="CM58" s="4"/>
      <c r="CN58" s="9"/>
      <c r="CO58" s="4"/>
      <c r="CP58" s="9"/>
      <c r="CQ58" s="9"/>
      <c r="CR58" s="9"/>
      <c r="CS58" s="9"/>
      <c r="CT58" s="9"/>
      <c r="CU58" s="9"/>
      <c r="CV58" s="4" t="s">
        <v>382</v>
      </c>
      <c r="CW58" s="4"/>
      <c r="CX58" s="9"/>
      <c r="CY58" s="4"/>
      <c r="CZ58" s="9"/>
      <c r="DA58" s="9"/>
      <c r="DB58" s="9"/>
      <c r="DC58" s="9"/>
      <c r="DD58" s="9"/>
      <c r="DE58" s="9"/>
      <c r="DF58" s="4" t="s">
        <v>382</v>
      </c>
      <c r="DG58" s="4"/>
      <c r="DH58" s="9"/>
      <c r="DI58" s="4"/>
      <c r="DJ58" s="9"/>
      <c r="DK58" s="9"/>
      <c r="DL58" s="9"/>
      <c r="DM58" s="9"/>
      <c r="DN58" s="9"/>
      <c r="DO58" s="9"/>
      <c r="DP58" s="4" t="s">
        <v>382</v>
      </c>
      <c r="DQ58" s="4"/>
      <c r="DR58" s="9"/>
      <c r="DS58" s="4"/>
      <c r="DT58" s="9"/>
      <c r="DU58" s="9"/>
      <c r="DV58" s="9"/>
      <c r="DW58" s="9"/>
      <c r="DX58" s="9"/>
      <c r="DY58" s="9"/>
      <c r="DZ58" s="4"/>
      <c r="EA58" s="4"/>
      <c r="EB58" s="4"/>
      <c r="EC58" s="4"/>
      <c r="ED58" s="4">
        <v>228</v>
      </c>
      <c r="EE58" s="4">
        <f>2</f>
        <v>2</v>
      </c>
      <c r="EF58" s="9">
        <f>38.3+4280.08</f>
        <v>4318.38</v>
      </c>
    </row>
    <row r="59" spans="1:136" ht="15" customHeight="1" x14ac:dyDescent="0.25">
      <c r="A59" s="26">
        <v>56</v>
      </c>
      <c r="B59" s="27" t="s">
        <v>878</v>
      </c>
      <c r="C59" s="27" t="s">
        <v>879</v>
      </c>
      <c r="D59" s="1">
        <v>43466</v>
      </c>
      <c r="E59" s="1">
        <v>43830</v>
      </c>
      <c r="F59" s="9">
        <v>0</v>
      </c>
      <c r="G59" s="9">
        <v>0</v>
      </c>
      <c r="H59" s="9">
        <v>46530.3</v>
      </c>
      <c r="I59" s="9">
        <v>677838.79400000011</v>
      </c>
      <c r="J59" s="9">
        <v>421557.29399999999</v>
      </c>
      <c r="K59" s="9">
        <v>81532.530000000013</v>
      </c>
      <c r="L59" s="9">
        <v>174748.97000000009</v>
      </c>
      <c r="M59" s="9">
        <v>673815.60999999987</v>
      </c>
      <c r="N59" s="9">
        <v>673815.60999999987</v>
      </c>
      <c r="O59" s="9">
        <v>0</v>
      </c>
      <c r="P59" s="9">
        <v>0</v>
      </c>
      <c r="Q59" s="9">
        <v>0</v>
      </c>
      <c r="R59" s="9">
        <v>0</v>
      </c>
      <c r="S59" s="9">
        <v>673815.60999999987</v>
      </c>
      <c r="T59" s="9">
        <v>0</v>
      </c>
      <c r="U59" s="9">
        <v>0</v>
      </c>
      <c r="V59" s="9">
        <v>50553.484000000244</v>
      </c>
      <c r="W59" s="4" t="s">
        <v>238</v>
      </c>
      <c r="X59" s="6">
        <v>174748.97000000006</v>
      </c>
      <c r="Y59" s="8">
        <v>4.84</v>
      </c>
      <c r="Z59" s="6">
        <v>58882.439999999988</v>
      </c>
      <c r="AA59" s="8">
        <v>1.76</v>
      </c>
      <c r="AB59" s="6">
        <v>13803.720000000001</v>
      </c>
      <c r="AC59" s="8">
        <v>0</v>
      </c>
      <c r="AD59" s="6">
        <v>16818.329999999998</v>
      </c>
      <c r="AE59" s="8">
        <v>0.45999999999999996</v>
      </c>
      <c r="AF59" s="6">
        <v>97022.22</v>
      </c>
      <c r="AG59" s="8">
        <v>2.9</v>
      </c>
      <c r="AH59" s="6">
        <v>0</v>
      </c>
      <c r="AI59" s="8">
        <v>0</v>
      </c>
      <c r="AJ59" s="6">
        <v>0</v>
      </c>
      <c r="AK59" s="8">
        <v>0</v>
      </c>
      <c r="AL59" s="6">
        <v>1096.8299999999997</v>
      </c>
      <c r="AM59" s="8">
        <v>0.03</v>
      </c>
      <c r="AN59" s="6">
        <v>0</v>
      </c>
      <c r="AO59" s="8">
        <v>0</v>
      </c>
      <c r="AP59" s="6">
        <v>34043.590000000004</v>
      </c>
      <c r="AQ59" s="8">
        <v>0.94</v>
      </c>
      <c r="AR59" s="6">
        <v>40949.040000000001</v>
      </c>
      <c r="AS59" s="8">
        <v>1.1200000000000001</v>
      </c>
      <c r="AT59" s="6">
        <v>6581.07</v>
      </c>
      <c r="AU59" s="8">
        <v>0.18</v>
      </c>
      <c r="AV59" s="6">
        <v>108731.79000000001</v>
      </c>
      <c r="AW59" s="8">
        <v>3.25</v>
      </c>
      <c r="AX59" s="6">
        <v>4570.7699999999995</v>
      </c>
      <c r="AY59" s="8">
        <v>0</v>
      </c>
      <c r="AZ59" s="6">
        <v>1828.05</v>
      </c>
      <c r="BA59" s="8">
        <v>0.05</v>
      </c>
      <c r="BB59" s="6">
        <v>81532.530000000013</v>
      </c>
      <c r="BC59" s="8">
        <v>2.23</v>
      </c>
      <c r="BD59" s="6">
        <v>37229.443999999996</v>
      </c>
      <c r="BE59" s="8">
        <v>1.01</v>
      </c>
      <c r="BF59" s="30">
        <f t="shared" si="8"/>
        <v>677838.79400000023</v>
      </c>
      <c r="BG59" s="30">
        <f t="shared" si="9"/>
        <v>18.77</v>
      </c>
      <c r="BH59" s="4">
        <v>0</v>
      </c>
      <c r="BI59" s="4">
        <v>0</v>
      </c>
      <c r="BJ59" s="4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4" t="s">
        <v>382</v>
      </c>
      <c r="BS59" s="4"/>
      <c r="BT59" s="9"/>
      <c r="BU59" s="4"/>
      <c r="BV59" s="9"/>
      <c r="BW59" s="9"/>
      <c r="BX59" s="9"/>
      <c r="BY59" s="9"/>
      <c r="BZ59" s="9"/>
      <c r="CA59" s="9"/>
      <c r="CB59" s="4" t="s">
        <v>382</v>
      </c>
      <c r="CC59" s="4"/>
      <c r="CD59" s="9"/>
      <c r="CE59" s="4"/>
      <c r="CF59" s="9"/>
      <c r="CG59" s="9"/>
      <c r="CH59" s="9"/>
      <c r="CI59" s="9"/>
      <c r="CJ59" s="9"/>
      <c r="CK59" s="9"/>
      <c r="CL59" s="4" t="s">
        <v>382</v>
      </c>
      <c r="CM59" s="4"/>
      <c r="CN59" s="9"/>
      <c r="CO59" s="4"/>
      <c r="CP59" s="9"/>
      <c r="CQ59" s="9"/>
      <c r="CR59" s="9"/>
      <c r="CS59" s="9"/>
      <c r="CT59" s="9"/>
      <c r="CU59" s="9"/>
      <c r="CV59" s="4" t="s">
        <v>382</v>
      </c>
      <c r="CW59" s="4"/>
      <c r="CX59" s="9"/>
      <c r="CY59" s="4"/>
      <c r="CZ59" s="9"/>
      <c r="DA59" s="9"/>
      <c r="DB59" s="9"/>
      <c r="DC59" s="9"/>
      <c r="DD59" s="9"/>
      <c r="DE59" s="9"/>
      <c r="DF59" s="4" t="s">
        <v>382</v>
      </c>
      <c r="DG59" s="4"/>
      <c r="DH59" s="9"/>
      <c r="DI59" s="4"/>
      <c r="DJ59" s="9"/>
      <c r="DK59" s="9"/>
      <c r="DL59" s="9"/>
      <c r="DM59" s="9"/>
      <c r="DN59" s="9"/>
      <c r="DO59" s="9"/>
      <c r="DP59" s="4" t="s">
        <v>382</v>
      </c>
      <c r="DQ59" s="4"/>
      <c r="DR59" s="9"/>
      <c r="DS59" s="4"/>
      <c r="DT59" s="9"/>
      <c r="DU59" s="9"/>
      <c r="DV59" s="9"/>
      <c r="DW59" s="9"/>
      <c r="DX59" s="9"/>
      <c r="DY59" s="9"/>
      <c r="DZ59" s="4"/>
      <c r="EA59" s="4"/>
      <c r="EB59" s="4"/>
      <c r="EC59" s="4"/>
      <c r="ED59" s="4">
        <v>36</v>
      </c>
      <c r="EE59" s="4">
        <f>2+1</f>
        <v>3</v>
      </c>
      <c r="EF59" s="9"/>
    </row>
    <row r="60" spans="1:136" ht="15" customHeight="1" x14ac:dyDescent="0.25">
      <c r="A60" s="26">
        <v>57</v>
      </c>
      <c r="B60" s="27" t="s">
        <v>882</v>
      </c>
      <c r="C60" s="27" t="s">
        <v>883</v>
      </c>
      <c r="D60" s="1">
        <v>43466</v>
      </c>
      <c r="E60" s="1">
        <v>43830</v>
      </c>
      <c r="F60" s="9">
        <v>0</v>
      </c>
      <c r="G60" s="9">
        <v>0</v>
      </c>
      <c r="H60" s="9">
        <v>88083.09</v>
      </c>
      <c r="I60" s="9">
        <v>229174.28999999998</v>
      </c>
      <c r="J60" s="9">
        <v>145449.69</v>
      </c>
      <c r="K60" s="9">
        <v>27534.12000000001</v>
      </c>
      <c r="L60" s="9">
        <v>56190.479999999967</v>
      </c>
      <c r="M60" s="9">
        <v>211347.47</v>
      </c>
      <c r="N60" s="9">
        <v>211347.47</v>
      </c>
      <c r="O60" s="9">
        <v>0</v>
      </c>
      <c r="P60" s="9">
        <v>0</v>
      </c>
      <c r="Q60" s="9">
        <v>0</v>
      </c>
      <c r="R60" s="9">
        <v>0</v>
      </c>
      <c r="S60" s="9">
        <v>211347.47</v>
      </c>
      <c r="T60" s="9">
        <v>0</v>
      </c>
      <c r="U60" s="9">
        <v>0</v>
      </c>
      <c r="V60" s="9">
        <v>105909.91</v>
      </c>
      <c r="W60" s="4" t="s">
        <v>238</v>
      </c>
      <c r="X60" s="6">
        <v>56190.479999999967</v>
      </c>
      <c r="Y60" s="8">
        <v>4.84</v>
      </c>
      <c r="Z60" s="6">
        <v>21731.040000000001</v>
      </c>
      <c r="AA60" s="8">
        <v>1.76</v>
      </c>
      <c r="AB60" s="6">
        <v>4661.04</v>
      </c>
      <c r="AC60" s="8">
        <v>0</v>
      </c>
      <c r="AD60" s="6">
        <v>5679.7199999999993</v>
      </c>
      <c r="AE60" s="8">
        <v>0.45999999999999996</v>
      </c>
      <c r="AF60" s="6">
        <v>35806.80000000001</v>
      </c>
      <c r="AG60" s="8">
        <v>2.9</v>
      </c>
      <c r="AH60" s="6">
        <v>0</v>
      </c>
      <c r="AI60" s="8">
        <v>0</v>
      </c>
      <c r="AJ60" s="6">
        <v>0</v>
      </c>
      <c r="AK60" s="8">
        <v>0</v>
      </c>
      <c r="AL60" s="6">
        <v>370.44</v>
      </c>
      <c r="AM60" s="8">
        <v>0.03</v>
      </c>
      <c r="AN60" s="6">
        <v>0</v>
      </c>
      <c r="AO60" s="8">
        <v>0</v>
      </c>
      <c r="AP60" s="6">
        <v>11606.280000000004</v>
      </c>
      <c r="AQ60" s="8">
        <v>0.94</v>
      </c>
      <c r="AR60" s="6">
        <v>13828.799999999997</v>
      </c>
      <c r="AS60" s="8">
        <v>1.1200000000000001</v>
      </c>
      <c r="AT60" s="6">
        <v>2222.52</v>
      </c>
      <c r="AU60" s="8">
        <v>0.18</v>
      </c>
      <c r="AV60" s="6">
        <v>40128.240000000005</v>
      </c>
      <c r="AW60" s="8">
        <v>3.25</v>
      </c>
      <c r="AX60" s="6">
        <v>1543.41</v>
      </c>
      <c r="AY60" s="8">
        <v>0</v>
      </c>
      <c r="AZ60" s="6">
        <v>617.40000000000009</v>
      </c>
      <c r="BA60" s="8">
        <v>0.05</v>
      </c>
      <c r="BB60" s="6">
        <v>27534.12000000001</v>
      </c>
      <c r="BC60" s="8">
        <v>2.23</v>
      </c>
      <c r="BD60" s="6">
        <v>7253.9999999999982</v>
      </c>
      <c r="BE60" s="8">
        <v>0.58000000000000007</v>
      </c>
      <c r="BF60" s="30">
        <f t="shared" si="8"/>
        <v>229174.28999999992</v>
      </c>
      <c r="BG60" s="30">
        <f t="shared" si="9"/>
        <v>18.339999999999996</v>
      </c>
      <c r="BH60" s="4">
        <v>0</v>
      </c>
      <c r="BI60" s="4">
        <v>0</v>
      </c>
      <c r="BJ60" s="4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4" t="s">
        <v>382</v>
      </c>
      <c r="BS60" s="4"/>
      <c r="BT60" s="9"/>
      <c r="BU60" s="4"/>
      <c r="BV60" s="9"/>
      <c r="BW60" s="9"/>
      <c r="BX60" s="9"/>
      <c r="BY60" s="9"/>
      <c r="BZ60" s="9"/>
      <c r="CA60" s="9"/>
      <c r="CB60" s="4" t="s">
        <v>382</v>
      </c>
      <c r="CC60" s="4"/>
      <c r="CD60" s="9"/>
      <c r="CE60" s="4"/>
      <c r="CF60" s="9"/>
      <c r="CG60" s="9"/>
      <c r="CH60" s="9"/>
      <c r="CI60" s="9"/>
      <c r="CJ60" s="9"/>
      <c r="CK60" s="9"/>
      <c r="CL60" s="4" t="s">
        <v>382</v>
      </c>
      <c r="CM60" s="4"/>
      <c r="CN60" s="9"/>
      <c r="CO60" s="4"/>
      <c r="CP60" s="9"/>
      <c r="CQ60" s="9"/>
      <c r="CR60" s="9"/>
      <c r="CS60" s="9"/>
      <c r="CT60" s="9"/>
      <c r="CU60" s="9"/>
      <c r="CV60" s="4" t="s">
        <v>382</v>
      </c>
      <c r="CW60" s="4"/>
      <c r="CX60" s="9"/>
      <c r="CY60" s="4"/>
      <c r="CZ60" s="9"/>
      <c r="DA60" s="9"/>
      <c r="DB60" s="9"/>
      <c r="DC60" s="9"/>
      <c r="DD60" s="9"/>
      <c r="DE60" s="9"/>
      <c r="DF60" s="4" t="s">
        <v>382</v>
      </c>
      <c r="DG60" s="4"/>
      <c r="DH60" s="9"/>
      <c r="DI60" s="4"/>
      <c r="DJ60" s="9"/>
      <c r="DK60" s="9"/>
      <c r="DL60" s="9"/>
      <c r="DM60" s="9"/>
      <c r="DN60" s="9"/>
      <c r="DO60" s="9"/>
      <c r="DP60" s="4" t="s">
        <v>382</v>
      </c>
      <c r="DQ60" s="4"/>
      <c r="DR60" s="9"/>
      <c r="DS60" s="4"/>
      <c r="DT60" s="9"/>
      <c r="DU60" s="9"/>
      <c r="DV60" s="9"/>
      <c r="DW60" s="9"/>
      <c r="DX60" s="9"/>
      <c r="DY60" s="9"/>
      <c r="DZ60" s="4"/>
      <c r="EA60" s="4"/>
      <c r="EB60" s="4"/>
      <c r="EC60" s="4"/>
      <c r="ED60" s="4">
        <v>108</v>
      </c>
      <c r="EE60" s="4">
        <f>1+1</f>
        <v>2</v>
      </c>
      <c r="EF60" s="9">
        <f>20.51+400.4</f>
        <v>420.90999999999997</v>
      </c>
    </row>
    <row r="61" spans="1:136" ht="15" customHeight="1" x14ac:dyDescent="0.25">
      <c r="A61" s="26">
        <v>58</v>
      </c>
      <c r="B61" s="27" t="s">
        <v>887</v>
      </c>
      <c r="C61" s="27" t="s">
        <v>888</v>
      </c>
      <c r="D61" s="1">
        <v>43466</v>
      </c>
      <c r="E61" s="1">
        <v>43830</v>
      </c>
      <c r="F61" s="9">
        <v>0</v>
      </c>
      <c r="G61" s="9">
        <v>0</v>
      </c>
      <c r="H61" s="9">
        <v>19820.22</v>
      </c>
      <c r="I61" s="9">
        <v>109301.61</v>
      </c>
      <c r="J61" s="9">
        <v>64998.330000000009</v>
      </c>
      <c r="K61" s="9">
        <v>13974.12</v>
      </c>
      <c r="L61" s="9">
        <v>30329.159999999993</v>
      </c>
      <c r="M61" s="9">
        <v>116802.41999999998</v>
      </c>
      <c r="N61" s="9">
        <v>116802.41999999998</v>
      </c>
      <c r="O61" s="9">
        <v>0</v>
      </c>
      <c r="P61" s="9">
        <v>0</v>
      </c>
      <c r="Q61" s="9">
        <v>0</v>
      </c>
      <c r="R61" s="9">
        <v>0</v>
      </c>
      <c r="S61" s="9">
        <v>116802.41999999998</v>
      </c>
      <c r="T61" s="9">
        <v>0</v>
      </c>
      <c r="U61" s="9">
        <v>0</v>
      </c>
      <c r="V61" s="9">
        <v>12319.440000000017</v>
      </c>
      <c r="W61" s="4" t="s">
        <v>238</v>
      </c>
      <c r="X61" s="6">
        <v>30329.159999999993</v>
      </c>
      <c r="Y61" s="8">
        <v>4.84</v>
      </c>
      <c r="Z61" s="6">
        <v>0</v>
      </c>
      <c r="AA61" s="8">
        <v>1.76</v>
      </c>
      <c r="AB61" s="6">
        <v>2365.56</v>
      </c>
      <c r="AC61" s="8">
        <v>0</v>
      </c>
      <c r="AD61" s="6">
        <v>2882.5199999999995</v>
      </c>
      <c r="AE61" s="8">
        <v>0.45999999999999996</v>
      </c>
      <c r="AF61" s="6">
        <v>18172.560000000005</v>
      </c>
      <c r="AG61" s="8">
        <v>2.9</v>
      </c>
      <c r="AH61" s="6">
        <v>0</v>
      </c>
      <c r="AI61" s="8">
        <v>0</v>
      </c>
      <c r="AJ61" s="6">
        <v>0</v>
      </c>
      <c r="AK61" s="8">
        <v>0</v>
      </c>
      <c r="AL61" s="6">
        <v>188.03999999999996</v>
      </c>
      <c r="AM61" s="8">
        <v>0.03</v>
      </c>
      <c r="AN61" s="6">
        <v>0</v>
      </c>
      <c r="AO61" s="8">
        <v>0</v>
      </c>
      <c r="AP61" s="6">
        <v>5890.44</v>
      </c>
      <c r="AQ61" s="8">
        <v>0.94</v>
      </c>
      <c r="AR61" s="6">
        <v>7018.3199999999988</v>
      </c>
      <c r="AS61" s="8">
        <v>1.1200000000000001</v>
      </c>
      <c r="AT61" s="6">
        <v>1128</v>
      </c>
      <c r="AU61" s="8">
        <v>0.18</v>
      </c>
      <c r="AV61" s="6">
        <v>20365.920000000002</v>
      </c>
      <c r="AW61" s="8">
        <v>3.25</v>
      </c>
      <c r="AX61" s="6">
        <v>783.30000000000007</v>
      </c>
      <c r="AY61" s="8">
        <v>0</v>
      </c>
      <c r="AZ61" s="6">
        <v>313.32000000000011</v>
      </c>
      <c r="BA61" s="8">
        <v>0.05</v>
      </c>
      <c r="BB61" s="6">
        <v>13974.12</v>
      </c>
      <c r="BC61" s="8">
        <v>2.23</v>
      </c>
      <c r="BD61" s="6">
        <v>5890.35</v>
      </c>
      <c r="BE61" s="8">
        <v>0.94</v>
      </c>
      <c r="BF61" s="30">
        <f t="shared" si="8"/>
        <v>109301.61</v>
      </c>
      <c r="BG61" s="30">
        <f t="shared" si="9"/>
        <v>18.7</v>
      </c>
      <c r="BH61" s="4">
        <v>0</v>
      </c>
      <c r="BI61" s="4">
        <v>0</v>
      </c>
      <c r="BJ61" s="4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4" t="s">
        <v>382</v>
      </c>
      <c r="BS61" s="4"/>
      <c r="BT61" s="9"/>
      <c r="BU61" s="4"/>
      <c r="BV61" s="9"/>
      <c r="BW61" s="9"/>
      <c r="BX61" s="9"/>
      <c r="BY61" s="9"/>
      <c r="BZ61" s="9"/>
      <c r="CA61" s="9"/>
      <c r="CB61" s="4" t="s">
        <v>382</v>
      </c>
      <c r="CC61" s="4"/>
      <c r="CD61" s="9"/>
      <c r="CE61" s="4"/>
      <c r="CF61" s="9"/>
      <c r="CG61" s="9"/>
      <c r="CH61" s="9"/>
      <c r="CI61" s="9"/>
      <c r="CJ61" s="9"/>
      <c r="CK61" s="9"/>
      <c r="CL61" s="4" t="s">
        <v>382</v>
      </c>
      <c r="CM61" s="4"/>
      <c r="CN61" s="9"/>
      <c r="CO61" s="4"/>
      <c r="CP61" s="9"/>
      <c r="CQ61" s="9"/>
      <c r="CR61" s="9"/>
      <c r="CS61" s="9"/>
      <c r="CT61" s="9"/>
      <c r="CU61" s="9"/>
      <c r="CV61" s="4" t="s">
        <v>382</v>
      </c>
      <c r="CW61" s="4"/>
      <c r="CX61" s="9"/>
      <c r="CY61" s="4"/>
      <c r="CZ61" s="9"/>
      <c r="DA61" s="9"/>
      <c r="DB61" s="9"/>
      <c r="DC61" s="9"/>
      <c r="DD61" s="9"/>
      <c r="DE61" s="9"/>
      <c r="DF61" s="4" t="s">
        <v>382</v>
      </c>
      <c r="DG61" s="4"/>
      <c r="DH61" s="9"/>
      <c r="DI61" s="4"/>
      <c r="DJ61" s="9"/>
      <c r="DK61" s="9"/>
      <c r="DL61" s="9"/>
      <c r="DM61" s="9"/>
      <c r="DN61" s="9"/>
      <c r="DO61" s="9"/>
      <c r="DP61" s="4" t="s">
        <v>382</v>
      </c>
      <c r="DQ61" s="4"/>
      <c r="DR61" s="9"/>
      <c r="DS61" s="4"/>
      <c r="DT61" s="9"/>
      <c r="DU61" s="9"/>
      <c r="DV61" s="9"/>
      <c r="DW61" s="9"/>
      <c r="DX61" s="9"/>
      <c r="DY61" s="9"/>
      <c r="DZ61" s="4"/>
      <c r="EA61" s="4"/>
      <c r="EB61" s="4"/>
      <c r="EC61" s="4"/>
      <c r="ED61" s="4">
        <v>24</v>
      </c>
      <c r="EE61" s="4">
        <f>1</f>
        <v>1</v>
      </c>
      <c r="EF61" s="9">
        <v>389.04</v>
      </c>
    </row>
    <row r="62" spans="1:136" ht="15" customHeight="1" x14ac:dyDescent="0.25">
      <c r="A62" s="26">
        <v>59</v>
      </c>
      <c r="B62" s="27" t="s">
        <v>668</v>
      </c>
      <c r="C62" s="27" t="s">
        <v>588</v>
      </c>
      <c r="D62" s="1">
        <v>43466</v>
      </c>
      <c r="E62" s="1">
        <v>43830</v>
      </c>
      <c r="F62" s="9">
        <v>0</v>
      </c>
      <c r="G62" s="9">
        <v>0</v>
      </c>
      <c r="H62" s="9">
        <v>27308.25</v>
      </c>
      <c r="I62" s="9">
        <v>461609.59999999992</v>
      </c>
      <c r="J62" s="9">
        <v>283981.78999999992</v>
      </c>
      <c r="K62" s="9">
        <v>58352.75999999998</v>
      </c>
      <c r="L62" s="9">
        <v>119275.04999999999</v>
      </c>
      <c r="M62" s="9">
        <v>457933.88000000012</v>
      </c>
      <c r="N62" s="9">
        <v>453133.88000000012</v>
      </c>
      <c r="O62" s="9">
        <v>0</v>
      </c>
      <c r="P62" s="9">
        <v>0</v>
      </c>
      <c r="Q62" s="9">
        <v>4800</v>
      </c>
      <c r="R62" s="9">
        <v>0</v>
      </c>
      <c r="S62" s="9">
        <v>457933.88000000012</v>
      </c>
      <c r="T62" s="9">
        <v>0</v>
      </c>
      <c r="U62" s="9">
        <v>0</v>
      </c>
      <c r="V62" s="9">
        <v>30983.969999999797</v>
      </c>
      <c r="W62" s="4" t="s">
        <v>238</v>
      </c>
      <c r="X62" s="6">
        <v>118315.04999999999</v>
      </c>
      <c r="Y62" s="8">
        <v>4.84</v>
      </c>
      <c r="Z62" s="6">
        <v>24798.380000000005</v>
      </c>
      <c r="AA62" s="8">
        <v>1.76</v>
      </c>
      <c r="AB62" s="6">
        <v>9228.06</v>
      </c>
      <c r="AC62" s="8">
        <v>0</v>
      </c>
      <c r="AD62" s="6">
        <v>11244.84</v>
      </c>
      <c r="AE62" s="8">
        <v>0.45999999999999996</v>
      </c>
      <c r="AF62" s="6">
        <v>63313.079999999987</v>
      </c>
      <c r="AG62" s="8">
        <v>2.59</v>
      </c>
      <c r="AH62" s="6">
        <v>21511.800000000003</v>
      </c>
      <c r="AI62" s="8">
        <v>0.88</v>
      </c>
      <c r="AJ62" s="6">
        <v>0</v>
      </c>
      <c r="AK62" s="8">
        <v>0</v>
      </c>
      <c r="AL62" s="6">
        <v>733.32</v>
      </c>
      <c r="AM62" s="8">
        <v>0.03</v>
      </c>
      <c r="AN62" s="6">
        <v>0</v>
      </c>
      <c r="AO62" s="8">
        <v>0</v>
      </c>
      <c r="AP62" s="6">
        <v>22978.439999999991</v>
      </c>
      <c r="AQ62" s="8">
        <v>0.94</v>
      </c>
      <c r="AR62" s="6">
        <v>27378.599999999995</v>
      </c>
      <c r="AS62" s="8">
        <v>1.1200000000000001</v>
      </c>
      <c r="AT62" s="6">
        <v>4400.1599999999989</v>
      </c>
      <c r="AU62" s="8">
        <v>0.18</v>
      </c>
      <c r="AV62" s="6">
        <v>79446.84</v>
      </c>
      <c r="AW62" s="8">
        <v>3.25</v>
      </c>
      <c r="AX62" s="6">
        <v>3055.6499999999996</v>
      </c>
      <c r="AY62" s="8">
        <v>0</v>
      </c>
      <c r="AZ62" s="6">
        <v>1222.32</v>
      </c>
      <c r="BA62" s="8">
        <v>0.05</v>
      </c>
      <c r="BB62" s="6">
        <v>58352.75999999998</v>
      </c>
      <c r="BC62" s="8">
        <v>2.23</v>
      </c>
      <c r="BD62" s="6">
        <v>14670.300000000001</v>
      </c>
      <c r="BE62" s="8">
        <v>0.6</v>
      </c>
      <c r="BF62" s="30">
        <f t="shared" si="8"/>
        <v>460649.59999999992</v>
      </c>
      <c r="BG62" s="30">
        <f t="shared" si="9"/>
        <v>18.93</v>
      </c>
      <c r="BH62" s="4">
        <v>0</v>
      </c>
      <c r="BI62" s="4">
        <v>0</v>
      </c>
      <c r="BJ62" s="4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4" t="s">
        <v>382</v>
      </c>
      <c r="BS62" s="4"/>
      <c r="BT62" s="9"/>
      <c r="BU62" s="4"/>
      <c r="BV62" s="9"/>
      <c r="BW62" s="9"/>
      <c r="BX62" s="9"/>
      <c r="BY62" s="9"/>
      <c r="BZ62" s="9"/>
      <c r="CA62" s="9"/>
      <c r="CB62" s="4" t="s">
        <v>382</v>
      </c>
      <c r="CC62" s="4"/>
      <c r="CD62" s="9"/>
      <c r="CE62" s="4"/>
      <c r="CF62" s="9"/>
      <c r="CG62" s="9"/>
      <c r="CH62" s="9"/>
      <c r="CI62" s="9"/>
      <c r="CJ62" s="9"/>
      <c r="CK62" s="9"/>
      <c r="CL62" s="4" t="s">
        <v>382</v>
      </c>
      <c r="CM62" s="4"/>
      <c r="CN62" s="9"/>
      <c r="CO62" s="4"/>
      <c r="CP62" s="9"/>
      <c r="CQ62" s="9"/>
      <c r="CR62" s="9"/>
      <c r="CS62" s="9"/>
      <c r="CT62" s="9"/>
      <c r="CU62" s="9"/>
      <c r="CV62" s="4" t="s">
        <v>382</v>
      </c>
      <c r="CW62" s="4"/>
      <c r="CX62" s="9"/>
      <c r="CY62" s="4"/>
      <c r="CZ62" s="9"/>
      <c r="DA62" s="9"/>
      <c r="DB62" s="9"/>
      <c r="DC62" s="9"/>
      <c r="DD62" s="9"/>
      <c r="DE62" s="9"/>
      <c r="DF62" s="4" t="s">
        <v>382</v>
      </c>
      <c r="DG62" s="4"/>
      <c r="DH62" s="9"/>
      <c r="DI62" s="4"/>
      <c r="DJ62" s="9"/>
      <c r="DK62" s="9"/>
      <c r="DL62" s="9"/>
      <c r="DM62" s="9"/>
      <c r="DN62" s="9"/>
      <c r="DO62" s="9"/>
      <c r="DP62" s="4" t="s">
        <v>382</v>
      </c>
      <c r="DQ62" s="4"/>
      <c r="DR62" s="9"/>
      <c r="DS62" s="4"/>
      <c r="DT62" s="9"/>
      <c r="DU62" s="9"/>
      <c r="DV62" s="9"/>
      <c r="DW62" s="9"/>
      <c r="DX62" s="9"/>
      <c r="DY62" s="9"/>
      <c r="DZ62" s="4"/>
      <c r="EA62" s="4"/>
      <c r="EB62" s="4"/>
      <c r="EC62" s="4"/>
      <c r="ED62" s="4">
        <v>60</v>
      </c>
      <c r="EE62" s="63">
        <v>2</v>
      </c>
      <c r="EF62" s="9"/>
    </row>
    <row r="63" spans="1:136" ht="15" customHeight="1" x14ac:dyDescent="0.25">
      <c r="A63" s="26">
        <v>60</v>
      </c>
      <c r="B63" s="27" t="s">
        <v>892</v>
      </c>
      <c r="C63" s="27" t="s">
        <v>893</v>
      </c>
      <c r="D63" s="1">
        <v>43466</v>
      </c>
      <c r="E63" s="1">
        <v>43830</v>
      </c>
      <c r="F63" s="9">
        <v>0</v>
      </c>
      <c r="G63" s="9">
        <v>0</v>
      </c>
      <c r="H63" s="9">
        <v>80931.87</v>
      </c>
      <c r="I63" s="9">
        <v>215315.73</v>
      </c>
      <c r="J63" s="9">
        <v>123986.04</v>
      </c>
      <c r="K63" s="9">
        <v>33041.279999999999</v>
      </c>
      <c r="L63" s="9">
        <v>58288.41</v>
      </c>
      <c r="M63" s="9">
        <v>200975.12999999998</v>
      </c>
      <c r="N63" s="9">
        <v>190850.12999999998</v>
      </c>
      <c r="O63" s="9">
        <v>0</v>
      </c>
      <c r="P63" s="9">
        <v>0</v>
      </c>
      <c r="Q63" s="9">
        <v>10125</v>
      </c>
      <c r="R63" s="9">
        <v>0</v>
      </c>
      <c r="S63" s="9">
        <v>200975.12999999998</v>
      </c>
      <c r="T63" s="9">
        <v>0</v>
      </c>
      <c r="U63" s="9">
        <v>0</v>
      </c>
      <c r="V63" s="9">
        <v>95272.470000000016</v>
      </c>
      <c r="W63" s="4" t="s">
        <v>238</v>
      </c>
      <c r="X63" s="6">
        <v>56713.41</v>
      </c>
      <c r="Y63" s="8">
        <v>4.84</v>
      </c>
      <c r="Z63" s="6">
        <v>-918.92999999999438</v>
      </c>
      <c r="AA63" s="8">
        <v>1.76</v>
      </c>
      <c r="AB63" s="6">
        <v>4370.1000000000004</v>
      </c>
      <c r="AC63" s="8">
        <v>0</v>
      </c>
      <c r="AD63" s="6">
        <v>5516.2799999999988</v>
      </c>
      <c r="AE63" s="8">
        <v>0.45999999999999996</v>
      </c>
      <c r="AF63" s="6">
        <v>34775.640000000007</v>
      </c>
      <c r="AG63" s="8">
        <v>2.9</v>
      </c>
      <c r="AH63" s="6">
        <v>0</v>
      </c>
      <c r="AI63" s="8">
        <v>0</v>
      </c>
      <c r="AJ63" s="6">
        <v>0</v>
      </c>
      <c r="AK63" s="8">
        <v>0</v>
      </c>
      <c r="AL63" s="6">
        <v>359.76000000000005</v>
      </c>
      <c r="AM63" s="8">
        <v>0.03</v>
      </c>
      <c r="AN63" s="6">
        <v>0</v>
      </c>
      <c r="AO63" s="8">
        <v>0</v>
      </c>
      <c r="AP63" s="6">
        <v>11272.079999999998</v>
      </c>
      <c r="AQ63" s="8">
        <v>0.94</v>
      </c>
      <c r="AR63" s="6">
        <v>13430.519999999997</v>
      </c>
      <c r="AS63" s="8">
        <v>1.1200000000000001</v>
      </c>
      <c r="AT63" s="6">
        <v>2158.5600000000009</v>
      </c>
      <c r="AU63" s="8">
        <v>0.18</v>
      </c>
      <c r="AV63" s="6">
        <v>38938.160000000003</v>
      </c>
      <c r="AW63" s="8">
        <v>3.25</v>
      </c>
      <c r="AX63" s="6">
        <v>1447.0500000000002</v>
      </c>
      <c r="AY63" s="8">
        <v>0</v>
      </c>
      <c r="AZ63" s="6">
        <v>599.64</v>
      </c>
      <c r="BA63" s="8">
        <v>0.05</v>
      </c>
      <c r="BB63" s="6">
        <v>33041.279999999999</v>
      </c>
      <c r="BC63" s="8">
        <v>2.23</v>
      </c>
      <c r="BD63" s="6">
        <v>12037.18</v>
      </c>
      <c r="BE63" s="8">
        <v>1</v>
      </c>
      <c r="BF63" s="30">
        <f t="shared" si="8"/>
        <v>213740.73</v>
      </c>
      <c r="BG63" s="30">
        <f t="shared" si="9"/>
        <v>18.759999999999998</v>
      </c>
      <c r="BH63" s="4">
        <v>0</v>
      </c>
      <c r="BI63" s="4">
        <v>0</v>
      </c>
      <c r="BJ63" s="4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4" t="s">
        <v>382</v>
      </c>
      <c r="BS63" s="4"/>
      <c r="BT63" s="9"/>
      <c r="BU63" s="4"/>
      <c r="BV63" s="9"/>
      <c r="BW63" s="9"/>
      <c r="BX63" s="9"/>
      <c r="BY63" s="9"/>
      <c r="BZ63" s="9"/>
      <c r="CA63" s="9"/>
      <c r="CB63" s="4" t="s">
        <v>382</v>
      </c>
      <c r="CC63" s="4"/>
      <c r="CD63" s="9"/>
      <c r="CE63" s="4"/>
      <c r="CF63" s="9"/>
      <c r="CG63" s="9"/>
      <c r="CH63" s="9"/>
      <c r="CI63" s="9"/>
      <c r="CJ63" s="9"/>
      <c r="CK63" s="9"/>
      <c r="CL63" s="4" t="s">
        <v>382</v>
      </c>
      <c r="CM63" s="4"/>
      <c r="CN63" s="9"/>
      <c r="CO63" s="4"/>
      <c r="CP63" s="9"/>
      <c r="CQ63" s="9"/>
      <c r="CR63" s="9"/>
      <c r="CS63" s="9"/>
      <c r="CT63" s="9"/>
      <c r="CU63" s="9"/>
      <c r="CV63" s="4" t="s">
        <v>382</v>
      </c>
      <c r="CW63" s="4"/>
      <c r="CX63" s="9"/>
      <c r="CY63" s="4"/>
      <c r="CZ63" s="9"/>
      <c r="DA63" s="9"/>
      <c r="DB63" s="9"/>
      <c r="DC63" s="9"/>
      <c r="DD63" s="9"/>
      <c r="DE63" s="9"/>
      <c r="DF63" s="4" t="s">
        <v>382</v>
      </c>
      <c r="DG63" s="4"/>
      <c r="DH63" s="9"/>
      <c r="DI63" s="4"/>
      <c r="DJ63" s="9"/>
      <c r="DK63" s="9"/>
      <c r="DL63" s="9"/>
      <c r="DM63" s="9"/>
      <c r="DN63" s="9"/>
      <c r="DO63" s="9"/>
      <c r="DP63" s="4" t="s">
        <v>382</v>
      </c>
      <c r="DQ63" s="4"/>
      <c r="DR63" s="9"/>
      <c r="DS63" s="4"/>
      <c r="DT63" s="9"/>
      <c r="DU63" s="9"/>
      <c r="DV63" s="9"/>
      <c r="DW63" s="9"/>
      <c r="DX63" s="9"/>
      <c r="DY63" s="9"/>
      <c r="DZ63" s="4"/>
      <c r="EA63" s="4"/>
      <c r="EB63" s="4"/>
      <c r="EC63" s="4"/>
      <c r="ED63" s="4">
        <v>72</v>
      </c>
      <c r="EE63" s="4">
        <f>2+1</f>
        <v>3</v>
      </c>
      <c r="EF63" s="9">
        <f>3788.17+561.69</f>
        <v>4349.8600000000006</v>
      </c>
    </row>
    <row r="64" spans="1:136" x14ac:dyDescent="0.25">
      <c r="A64" s="26">
        <v>61</v>
      </c>
      <c r="B64" s="27" t="s">
        <v>669</v>
      </c>
      <c r="C64" s="27" t="s">
        <v>589</v>
      </c>
      <c r="D64" s="1">
        <v>43466</v>
      </c>
      <c r="E64" s="1">
        <v>43830</v>
      </c>
      <c r="F64" s="9">
        <v>0</v>
      </c>
      <c r="G64" s="9">
        <v>0</v>
      </c>
      <c r="H64" s="9">
        <v>119351.54</v>
      </c>
      <c r="I64" s="9">
        <v>572239.68999999994</v>
      </c>
      <c r="J64" s="9">
        <v>362813.13</v>
      </c>
      <c r="K64" s="9">
        <v>71153.039999999979</v>
      </c>
      <c r="L64" s="9">
        <v>138273.52000000002</v>
      </c>
      <c r="M64" s="9">
        <v>500013.01999999996</v>
      </c>
      <c r="N64" s="9">
        <v>492213.01999999996</v>
      </c>
      <c r="O64" s="9">
        <v>0</v>
      </c>
      <c r="P64" s="9">
        <v>0</v>
      </c>
      <c r="Q64" s="9">
        <v>7800</v>
      </c>
      <c r="R64" s="9">
        <v>0</v>
      </c>
      <c r="S64" s="9">
        <v>500013.01999999996</v>
      </c>
      <c r="T64" s="9">
        <v>0</v>
      </c>
      <c r="U64" s="9">
        <v>0</v>
      </c>
      <c r="V64" s="9">
        <v>191578.20999999996</v>
      </c>
      <c r="W64" s="4" t="s">
        <v>238</v>
      </c>
      <c r="X64" s="6">
        <v>136713.52000000002</v>
      </c>
      <c r="Y64" s="8">
        <v>4.8</v>
      </c>
      <c r="Z64" s="6">
        <v>47458.280000000013</v>
      </c>
      <c r="AA64" s="8">
        <v>1.76</v>
      </c>
      <c r="AB64" s="6">
        <v>11132.01</v>
      </c>
      <c r="AC64" s="8">
        <v>0</v>
      </c>
      <c r="AD64" s="6">
        <v>13390.200000000003</v>
      </c>
      <c r="AE64" s="8">
        <v>0.45999999999999996</v>
      </c>
      <c r="AF64" s="6">
        <v>79758.600000000006</v>
      </c>
      <c r="AG64" s="8">
        <v>2.74</v>
      </c>
      <c r="AH64" s="6">
        <v>0</v>
      </c>
      <c r="AI64" s="8">
        <v>0</v>
      </c>
      <c r="AJ64" s="6">
        <v>0</v>
      </c>
      <c r="AK64" s="8">
        <v>0</v>
      </c>
      <c r="AL64" s="6">
        <v>873.23999999999967</v>
      </c>
      <c r="AM64" s="8">
        <v>0.03</v>
      </c>
      <c r="AN64" s="6">
        <v>0</v>
      </c>
      <c r="AO64" s="8">
        <v>0</v>
      </c>
      <c r="AP64" s="6">
        <v>27362.400000000005</v>
      </c>
      <c r="AQ64" s="8">
        <v>0.94</v>
      </c>
      <c r="AR64" s="6">
        <v>32602.079999999998</v>
      </c>
      <c r="AS64" s="8">
        <v>1.1200000000000001</v>
      </c>
      <c r="AT64" s="6">
        <v>5239.62</v>
      </c>
      <c r="AU64" s="8">
        <v>0.18</v>
      </c>
      <c r="AV64" s="6">
        <v>94604.160000000003</v>
      </c>
      <c r="AW64" s="8">
        <v>3.25</v>
      </c>
      <c r="AX64" s="6">
        <v>3686.0999999999995</v>
      </c>
      <c r="AY64" s="8">
        <v>0</v>
      </c>
      <c r="AZ64" s="6">
        <v>1455.5400000000002</v>
      </c>
      <c r="BA64" s="8">
        <v>0.05</v>
      </c>
      <c r="BB64" s="6">
        <v>71153.039999999979</v>
      </c>
      <c r="BC64" s="8">
        <v>2.23</v>
      </c>
      <c r="BD64" s="6">
        <v>45250.9</v>
      </c>
      <c r="BE64" s="8">
        <v>1.58</v>
      </c>
      <c r="BF64" s="30">
        <f t="shared" si="8"/>
        <v>570679.69000000006</v>
      </c>
      <c r="BG64" s="30">
        <f t="shared" si="9"/>
        <v>19.14</v>
      </c>
      <c r="BH64" s="4">
        <v>0</v>
      </c>
      <c r="BI64" s="4">
        <v>0</v>
      </c>
      <c r="BJ64" s="4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4" t="s">
        <v>382</v>
      </c>
      <c r="BS64" s="4"/>
      <c r="BT64" s="9"/>
      <c r="BU64" s="4"/>
      <c r="BV64" s="9"/>
      <c r="BW64" s="9"/>
      <c r="BX64" s="9"/>
      <c r="BY64" s="9"/>
      <c r="BZ64" s="9"/>
      <c r="CA64" s="9"/>
      <c r="CB64" s="4" t="s">
        <v>382</v>
      </c>
      <c r="CC64" s="4"/>
      <c r="CD64" s="9"/>
      <c r="CE64" s="4"/>
      <c r="CF64" s="9"/>
      <c r="CG64" s="9"/>
      <c r="CH64" s="9"/>
      <c r="CI64" s="9"/>
      <c r="CJ64" s="9"/>
      <c r="CK64" s="9"/>
      <c r="CL64" s="4" t="s">
        <v>382</v>
      </c>
      <c r="CM64" s="4"/>
      <c r="CN64" s="9"/>
      <c r="CO64" s="4"/>
      <c r="CP64" s="9"/>
      <c r="CQ64" s="9"/>
      <c r="CR64" s="9"/>
      <c r="CS64" s="9"/>
      <c r="CT64" s="9"/>
      <c r="CU64" s="9"/>
      <c r="CV64" s="4" t="s">
        <v>382</v>
      </c>
      <c r="CW64" s="4"/>
      <c r="CX64" s="9"/>
      <c r="CY64" s="4"/>
      <c r="CZ64" s="9"/>
      <c r="DA64" s="9"/>
      <c r="DB64" s="9"/>
      <c r="DC64" s="9"/>
      <c r="DD64" s="9"/>
      <c r="DE64" s="9"/>
      <c r="DF64" s="4" t="s">
        <v>382</v>
      </c>
      <c r="DG64" s="4"/>
      <c r="DH64" s="9"/>
      <c r="DI64" s="4"/>
      <c r="DJ64" s="9"/>
      <c r="DK64" s="9"/>
      <c r="DL64" s="9"/>
      <c r="DM64" s="9"/>
      <c r="DN64" s="9"/>
      <c r="DO64" s="9"/>
      <c r="DP64" s="4" t="s">
        <v>382</v>
      </c>
      <c r="DQ64" s="4"/>
      <c r="DR64" s="9"/>
      <c r="DS64" s="4"/>
      <c r="DT64" s="9"/>
      <c r="DU64" s="9"/>
      <c r="DV64" s="9"/>
      <c r="DW64" s="9"/>
      <c r="DX64" s="9"/>
      <c r="DY64" s="9"/>
      <c r="DZ64" s="4"/>
      <c r="EA64" s="4"/>
      <c r="EB64" s="4"/>
      <c r="EC64" s="4"/>
      <c r="ED64" s="4">
        <v>84</v>
      </c>
      <c r="EE64" s="4">
        <v>2</v>
      </c>
      <c r="EF64" s="9">
        <v>838.99</v>
      </c>
    </row>
    <row r="65" spans="1:136" x14ac:dyDescent="0.25">
      <c r="A65" s="26">
        <v>62</v>
      </c>
      <c r="B65" s="27" t="s">
        <v>670</v>
      </c>
      <c r="C65" s="27" t="s">
        <v>590</v>
      </c>
      <c r="D65" s="1">
        <v>43466</v>
      </c>
      <c r="E65" s="1">
        <v>43830</v>
      </c>
      <c r="F65" s="9">
        <v>0</v>
      </c>
      <c r="G65" s="9">
        <v>0</v>
      </c>
      <c r="H65" s="9">
        <v>34469.480000000003</v>
      </c>
      <c r="I65" s="9">
        <v>600801.65</v>
      </c>
      <c r="J65" s="9">
        <v>323622.53000000003</v>
      </c>
      <c r="K65" s="9">
        <v>133483.97999999998</v>
      </c>
      <c r="L65" s="9">
        <v>143695.14000000001</v>
      </c>
      <c r="M65" s="9">
        <v>581720.16</v>
      </c>
      <c r="N65" s="9">
        <v>507920.16000000003</v>
      </c>
      <c r="O65" s="9">
        <v>0</v>
      </c>
      <c r="P65" s="9">
        <v>0</v>
      </c>
      <c r="Q65" s="9">
        <v>73800</v>
      </c>
      <c r="R65" s="9">
        <v>0</v>
      </c>
      <c r="S65" s="9">
        <v>581720.16</v>
      </c>
      <c r="T65" s="9">
        <v>0</v>
      </c>
      <c r="U65" s="9">
        <v>0</v>
      </c>
      <c r="V65" s="9">
        <v>53550.969999999972</v>
      </c>
      <c r="W65" s="4" t="s">
        <v>238</v>
      </c>
      <c r="X65" s="6">
        <v>125035.13999999998</v>
      </c>
      <c r="Y65" s="8">
        <v>4.84</v>
      </c>
      <c r="Z65" s="6">
        <v>46441.95</v>
      </c>
      <c r="AA65" s="8">
        <v>1.76</v>
      </c>
      <c r="AB65" s="6">
        <v>9963.3000000000011</v>
      </c>
      <c r="AC65" s="8">
        <v>0</v>
      </c>
      <c r="AD65" s="6">
        <v>12138.36</v>
      </c>
      <c r="AE65" s="8">
        <v>0.45999999999999996</v>
      </c>
      <c r="AF65" s="6">
        <v>76523.460000000006</v>
      </c>
      <c r="AG65" s="8">
        <v>2.9</v>
      </c>
      <c r="AH65" s="6">
        <v>0</v>
      </c>
      <c r="AI65" s="8">
        <v>0</v>
      </c>
      <c r="AJ65" s="6">
        <v>0</v>
      </c>
      <c r="AK65" s="8">
        <v>0</v>
      </c>
      <c r="AL65" s="6">
        <v>791.7</v>
      </c>
      <c r="AM65" s="8">
        <v>0.03</v>
      </c>
      <c r="AN65" s="6">
        <v>0</v>
      </c>
      <c r="AO65" s="8">
        <v>0</v>
      </c>
      <c r="AP65" s="6">
        <v>24804.150000000005</v>
      </c>
      <c r="AQ65" s="8">
        <v>0.94</v>
      </c>
      <c r="AR65" s="6">
        <v>29553.93</v>
      </c>
      <c r="AS65" s="8">
        <v>1.1200000000000001</v>
      </c>
      <c r="AT65" s="6">
        <v>4749.6899999999996</v>
      </c>
      <c r="AU65" s="8">
        <v>0.18</v>
      </c>
      <c r="AV65" s="6">
        <v>85759.079999999987</v>
      </c>
      <c r="AW65" s="8">
        <v>3.25</v>
      </c>
      <c r="AX65" s="6">
        <v>3299.1000000000004</v>
      </c>
      <c r="AY65" s="8">
        <v>0</v>
      </c>
      <c r="AZ65" s="6">
        <v>1319.4900000000002</v>
      </c>
      <c r="BA65" s="8">
        <v>0.05</v>
      </c>
      <c r="BB65" s="6">
        <v>133483.97999999998</v>
      </c>
      <c r="BC65" s="8">
        <v>2.23</v>
      </c>
      <c r="BD65" s="6">
        <v>28278.320000000003</v>
      </c>
      <c r="BE65" s="8">
        <v>1.06</v>
      </c>
      <c r="BF65" s="30">
        <f t="shared" si="8"/>
        <v>582141.64999999991</v>
      </c>
      <c r="BG65" s="30">
        <f t="shared" si="9"/>
        <v>18.819999999999997</v>
      </c>
      <c r="BH65" s="4">
        <v>0</v>
      </c>
      <c r="BI65" s="4">
        <v>0</v>
      </c>
      <c r="BJ65" s="4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4" t="s">
        <v>382</v>
      </c>
      <c r="BS65" s="4"/>
      <c r="BT65" s="9"/>
      <c r="BU65" s="4"/>
      <c r="BV65" s="9"/>
      <c r="BW65" s="9"/>
      <c r="BX65" s="9"/>
      <c r="BY65" s="9"/>
      <c r="BZ65" s="9"/>
      <c r="CA65" s="9"/>
      <c r="CB65" s="4" t="s">
        <v>382</v>
      </c>
      <c r="CC65" s="4"/>
      <c r="CD65" s="9"/>
      <c r="CE65" s="4"/>
      <c r="CF65" s="9"/>
      <c r="CG65" s="9"/>
      <c r="CH65" s="9"/>
      <c r="CI65" s="9"/>
      <c r="CJ65" s="9"/>
      <c r="CK65" s="9"/>
      <c r="CL65" s="4" t="s">
        <v>382</v>
      </c>
      <c r="CM65" s="4"/>
      <c r="CN65" s="9"/>
      <c r="CO65" s="4"/>
      <c r="CP65" s="9"/>
      <c r="CQ65" s="9"/>
      <c r="CR65" s="9"/>
      <c r="CS65" s="9"/>
      <c r="CT65" s="9"/>
      <c r="CU65" s="9"/>
      <c r="CV65" s="4" t="s">
        <v>382</v>
      </c>
      <c r="CW65" s="4"/>
      <c r="CX65" s="9"/>
      <c r="CY65" s="4"/>
      <c r="CZ65" s="9"/>
      <c r="DA65" s="9"/>
      <c r="DB65" s="9"/>
      <c r="DC65" s="9"/>
      <c r="DD65" s="9"/>
      <c r="DE65" s="9"/>
      <c r="DF65" s="4" t="s">
        <v>382</v>
      </c>
      <c r="DG65" s="4"/>
      <c r="DH65" s="9"/>
      <c r="DI65" s="4"/>
      <c r="DJ65" s="9"/>
      <c r="DK65" s="9"/>
      <c r="DL65" s="9"/>
      <c r="DM65" s="9"/>
      <c r="DN65" s="9"/>
      <c r="DO65" s="9"/>
      <c r="DP65" s="4" t="s">
        <v>382</v>
      </c>
      <c r="DQ65" s="4"/>
      <c r="DR65" s="9"/>
      <c r="DS65" s="4"/>
      <c r="DT65" s="9"/>
      <c r="DU65" s="9"/>
      <c r="DV65" s="9"/>
      <c r="DW65" s="9"/>
      <c r="DX65" s="9"/>
      <c r="DY65" s="9"/>
      <c r="DZ65" s="4"/>
      <c r="EA65" s="4"/>
      <c r="EB65" s="4"/>
      <c r="EC65" s="4"/>
      <c r="ED65" s="4">
        <v>24</v>
      </c>
      <c r="EE65" s="4">
        <f>1</f>
        <v>1</v>
      </c>
      <c r="EF65" s="9"/>
    </row>
    <row r="66" spans="1:136" x14ac:dyDescent="0.25">
      <c r="A66" s="26">
        <v>63</v>
      </c>
      <c r="B66" s="27" t="s">
        <v>671</v>
      </c>
      <c r="C66" s="27" t="s">
        <v>598</v>
      </c>
      <c r="D66" s="1">
        <v>43466</v>
      </c>
      <c r="E66" s="1">
        <v>43830</v>
      </c>
      <c r="F66" s="9">
        <v>0</v>
      </c>
      <c r="G66" s="9">
        <v>0</v>
      </c>
      <c r="H66" s="9">
        <v>127202.58</v>
      </c>
      <c r="I66" s="9">
        <v>360867.56999999995</v>
      </c>
      <c r="J66" s="9">
        <v>232971.34</v>
      </c>
      <c r="K66" s="9">
        <v>40340.760000000009</v>
      </c>
      <c r="L66" s="9">
        <v>87555.469999999987</v>
      </c>
      <c r="M66" s="9">
        <v>346746.04999999993</v>
      </c>
      <c r="N66" s="9">
        <v>346746.04999999993</v>
      </c>
      <c r="O66" s="9">
        <v>0</v>
      </c>
      <c r="P66" s="9">
        <v>0</v>
      </c>
      <c r="Q66" s="9">
        <v>0</v>
      </c>
      <c r="R66" s="9">
        <v>0</v>
      </c>
      <c r="S66" s="9">
        <v>346746.04999999993</v>
      </c>
      <c r="T66" s="9">
        <v>0</v>
      </c>
      <c r="U66" s="9">
        <v>0</v>
      </c>
      <c r="V66" s="9">
        <v>141324.13000000006</v>
      </c>
      <c r="W66" s="4" t="s">
        <v>238</v>
      </c>
      <c r="X66" s="6">
        <v>87555.469999999987</v>
      </c>
      <c r="Y66" s="8">
        <v>4.84</v>
      </c>
      <c r="Z66" s="6">
        <v>24362.729999999992</v>
      </c>
      <c r="AA66" s="8">
        <v>1.76</v>
      </c>
      <c r="AB66" s="6">
        <v>6828.99</v>
      </c>
      <c r="AC66" s="8">
        <v>0</v>
      </c>
      <c r="AD66" s="6">
        <v>8321.52</v>
      </c>
      <c r="AE66" s="8">
        <v>0.45999999999999996</v>
      </c>
      <c r="AF66" s="6">
        <v>52461</v>
      </c>
      <c r="AG66" s="8">
        <v>2.9</v>
      </c>
      <c r="AH66" s="6">
        <v>0</v>
      </c>
      <c r="AI66" s="8">
        <v>0</v>
      </c>
      <c r="AJ66" s="6">
        <v>0</v>
      </c>
      <c r="AK66" s="8">
        <v>0</v>
      </c>
      <c r="AL66" s="6">
        <v>542.7600000000001</v>
      </c>
      <c r="AM66" s="8">
        <v>0.03</v>
      </c>
      <c r="AN66" s="6">
        <v>0</v>
      </c>
      <c r="AO66" s="8">
        <v>0</v>
      </c>
      <c r="AP66" s="6">
        <v>17004.599999999995</v>
      </c>
      <c r="AQ66" s="8">
        <v>0.94</v>
      </c>
      <c r="AR66" s="6">
        <v>20260.800000000003</v>
      </c>
      <c r="AS66" s="8">
        <v>1.1200000000000001</v>
      </c>
      <c r="AT66" s="6">
        <v>3256.1999999999994</v>
      </c>
      <c r="AU66" s="8">
        <v>0.18</v>
      </c>
      <c r="AV66" s="6">
        <v>58792.55999999999</v>
      </c>
      <c r="AW66" s="8">
        <v>3.25</v>
      </c>
      <c r="AX66" s="6">
        <v>2261.25</v>
      </c>
      <c r="AY66" s="8">
        <v>0</v>
      </c>
      <c r="AZ66" s="6">
        <v>904.56</v>
      </c>
      <c r="BA66" s="8">
        <v>0.05</v>
      </c>
      <c r="BB66" s="6">
        <v>40340.760000000009</v>
      </c>
      <c r="BC66" s="8">
        <v>2.23</v>
      </c>
      <c r="BD66" s="6">
        <v>37974.369999999995</v>
      </c>
      <c r="BE66" s="8">
        <v>2.1</v>
      </c>
      <c r="BF66" s="30">
        <f t="shared" si="8"/>
        <v>360867.57</v>
      </c>
      <c r="BG66" s="30">
        <f t="shared" si="9"/>
        <v>19.86</v>
      </c>
      <c r="BH66" s="4">
        <v>0</v>
      </c>
      <c r="BI66" s="4">
        <v>0</v>
      </c>
      <c r="BJ66" s="4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4" t="s">
        <v>382</v>
      </c>
      <c r="BS66" s="4"/>
      <c r="BT66" s="9"/>
      <c r="BU66" s="4"/>
      <c r="BV66" s="9"/>
      <c r="BW66" s="9"/>
      <c r="BX66" s="9"/>
      <c r="BY66" s="9"/>
      <c r="BZ66" s="9"/>
      <c r="CA66" s="9"/>
      <c r="CB66" s="4" t="s">
        <v>382</v>
      </c>
      <c r="CC66" s="4"/>
      <c r="CD66" s="9"/>
      <c r="CE66" s="4"/>
      <c r="CF66" s="9"/>
      <c r="CG66" s="9"/>
      <c r="CH66" s="9"/>
      <c r="CI66" s="9"/>
      <c r="CJ66" s="9"/>
      <c r="CK66" s="9"/>
      <c r="CL66" s="4" t="s">
        <v>382</v>
      </c>
      <c r="CM66" s="4"/>
      <c r="CN66" s="9"/>
      <c r="CO66" s="4"/>
      <c r="CP66" s="9"/>
      <c r="CQ66" s="9"/>
      <c r="CR66" s="9"/>
      <c r="CS66" s="9"/>
      <c r="CT66" s="9"/>
      <c r="CU66" s="9"/>
      <c r="CV66" s="4" t="s">
        <v>382</v>
      </c>
      <c r="CW66" s="4"/>
      <c r="CX66" s="9"/>
      <c r="CY66" s="4"/>
      <c r="CZ66" s="9"/>
      <c r="DA66" s="9"/>
      <c r="DB66" s="9"/>
      <c r="DC66" s="9"/>
      <c r="DD66" s="9"/>
      <c r="DE66" s="9"/>
      <c r="DF66" s="4" t="s">
        <v>382</v>
      </c>
      <c r="DG66" s="4"/>
      <c r="DH66" s="9"/>
      <c r="DI66" s="4"/>
      <c r="DJ66" s="9"/>
      <c r="DK66" s="9"/>
      <c r="DL66" s="9"/>
      <c r="DM66" s="9"/>
      <c r="DN66" s="9"/>
      <c r="DO66" s="9"/>
      <c r="DP66" s="4" t="s">
        <v>382</v>
      </c>
      <c r="DQ66" s="4"/>
      <c r="DR66" s="9"/>
      <c r="DS66" s="4"/>
      <c r="DT66" s="9"/>
      <c r="DU66" s="9"/>
      <c r="DV66" s="9"/>
      <c r="DW66" s="9"/>
      <c r="DX66" s="9"/>
      <c r="DY66" s="9"/>
      <c r="DZ66" s="4"/>
      <c r="EA66" s="4"/>
      <c r="EB66" s="4"/>
      <c r="EC66" s="4"/>
      <c r="ED66" s="4">
        <v>144</v>
      </c>
      <c r="EE66" s="63">
        <v>3</v>
      </c>
      <c r="EF66" s="9">
        <v>28489.78</v>
      </c>
    </row>
    <row r="67" spans="1:136" x14ac:dyDescent="0.25">
      <c r="A67" s="26">
        <v>64</v>
      </c>
      <c r="B67" s="27" t="s">
        <v>672</v>
      </c>
      <c r="C67" s="27" t="s">
        <v>599</v>
      </c>
      <c r="D67" s="1">
        <v>43466</v>
      </c>
      <c r="E67" s="1">
        <v>43830</v>
      </c>
      <c r="F67" s="9">
        <v>0</v>
      </c>
      <c r="G67" s="9">
        <v>0</v>
      </c>
      <c r="H67" s="9">
        <v>57830.93</v>
      </c>
      <c r="I67" s="9">
        <v>206432.18</v>
      </c>
      <c r="J67" s="9">
        <v>128796.47</v>
      </c>
      <c r="K67" s="9">
        <v>25068.720000000005</v>
      </c>
      <c r="L67" s="9">
        <v>52566.99</v>
      </c>
      <c r="M67" s="9">
        <v>234825.78000000003</v>
      </c>
      <c r="N67" s="9">
        <v>234825.78000000003</v>
      </c>
      <c r="O67" s="9">
        <v>0</v>
      </c>
      <c r="P67" s="9">
        <v>0</v>
      </c>
      <c r="Q67" s="9">
        <v>0</v>
      </c>
      <c r="R67" s="9">
        <v>0</v>
      </c>
      <c r="S67" s="9">
        <v>234825.78000000003</v>
      </c>
      <c r="T67" s="9">
        <v>0</v>
      </c>
      <c r="U67" s="9">
        <v>0</v>
      </c>
      <c r="V67" s="9">
        <v>29437.359999999986</v>
      </c>
      <c r="W67" s="4" t="s">
        <v>238</v>
      </c>
      <c r="X67" s="6">
        <v>52566.99</v>
      </c>
      <c r="Y67" s="8">
        <v>4.84</v>
      </c>
      <c r="Z67" s="6">
        <v>16492.010000000002</v>
      </c>
      <c r="AA67" s="8">
        <v>1.76</v>
      </c>
      <c r="AB67" s="6">
        <v>4243.71</v>
      </c>
      <c r="AC67" s="8">
        <v>0</v>
      </c>
      <c r="AD67" s="6">
        <v>5171.1600000000008</v>
      </c>
      <c r="AE67" s="8">
        <v>0.45999999999999996</v>
      </c>
      <c r="AF67" s="6">
        <v>32600.640000000003</v>
      </c>
      <c r="AG67" s="8">
        <v>2.9</v>
      </c>
      <c r="AH67" s="6">
        <v>0</v>
      </c>
      <c r="AI67" s="8">
        <v>0</v>
      </c>
      <c r="AJ67" s="6">
        <v>0</v>
      </c>
      <c r="AK67" s="8">
        <v>0</v>
      </c>
      <c r="AL67" s="6">
        <v>337.20000000000005</v>
      </c>
      <c r="AM67" s="8">
        <v>0.03</v>
      </c>
      <c r="AN67" s="6">
        <v>0</v>
      </c>
      <c r="AO67" s="8">
        <v>0</v>
      </c>
      <c r="AP67" s="6">
        <v>10567.08</v>
      </c>
      <c r="AQ67" s="8">
        <v>0.94</v>
      </c>
      <c r="AR67" s="6">
        <v>12590.639999999998</v>
      </c>
      <c r="AS67" s="8">
        <v>1.1200000000000001</v>
      </c>
      <c r="AT67" s="6">
        <v>2023.4399999999996</v>
      </c>
      <c r="AU67" s="8">
        <v>0.18</v>
      </c>
      <c r="AV67" s="6">
        <v>36198.719999999994</v>
      </c>
      <c r="AW67" s="8">
        <v>3.25</v>
      </c>
      <c r="AX67" s="6">
        <v>1405.1999999999998</v>
      </c>
      <c r="AY67" s="8">
        <v>0</v>
      </c>
      <c r="AZ67" s="6">
        <v>562.08000000000015</v>
      </c>
      <c r="BA67" s="8">
        <v>0.05</v>
      </c>
      <c r="BB67" s="6">
        <v>25068.720000000005</v>
      </c>
      <c r="BC67" s="8">
        <v>2.23</v>
      </c>
      <c r="BD67" s="6">
        <v>6604.59</v>
      </c>
      <c r="BE67" s="8">
        <v>0.59000000000000008</v>
      </c>
      <c r="BF67" s="30">
        <f t="shared" si="8"/>
        <v>206432.18</v>
      </c>
      <c r="BG67" s="30">
        <f t="shared" si="9"/>
        <v>18.349999999999998</v>
      </c>
      <c r="BH67" s="4">
        <v>0</v>
      </c>
      <c r="BI67" s="4">
        <v>0</v>
      </c>
      <c r="BJ67" s="4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4" t="s">
        <v>382</v>
      </c>
      <c r="BS67" s="4"/>
      <c r="BT67" s="9"/>
      <c r="BU67" s="4"/>
      <c r="BV67" s="9"/>
      <c r="BW67" s="9"/>
      <c r="BX67" s="9"/>
      <c r="BY67" s="9"/>
      <c r="BZ67" s="9"/>
      <c r="CA67" s="9"/>
      <c r="CB67" s="4" t="s">
        <v>382</v>
      </c>
      <c r="CC67" s="4"/>
      <c r="CD67" s="9"/>
      <c r="CE67" s="4"/>
      <c r="CF67" s="9"/>
      <c r="CG67" s="9"/>
      <c r="CH67" s="9"/>
      <c r="CI67" s="9"/>
      <c r="CJ67" s="9"/>
      <c r="CK67" s="9"/>
      <c r="CL67" s="4" t="s">
        <v>382</v>
      </c>
      <c r="CM67" s="4"/>
      <c r="CN67" s="9"/>
      <c r="CO67" s="4"/>
      <c r="CP67" s="9"/>
      <c r="CQ67" s="9"/>
      <c r="CR67" s="9"/>
      <c r="CS67" s="9"/>
      <c r="CT67" s="9"/>
      <c r="CU67" s="9"/>
      <c r="CV67" s="4" t="s">
        <v>382</v>
      </c>
      <c r="CW67" s="4"/>
      <c r="CX67" s="9"/>
      <c r="CY67" s="4"/>
      <c r="CZ67" s="9"/>
      <c r="DA67" s="9"/>
      <c r="DB67" s="9"/>
      <c r="DC67" s="9"/>
      <c r="DD67" s="9"/>
      <c r="DE67" s="9"/>
      <c r="DF67" s="4" t="s">
        <v>382</v>
      </c>
      <c r="DG67" s="4"/>
      <c r="DH67" s="9"/>
      <c r="DI67" s="4"/>
      <c r="DJ67" s="9"/>
      <c r="DK67" s="9"/>
      <c r="DL67" s="9"/>
      <c r="DM67" s="9"/>
      <c r="DN67" s="9"/>
      <c r="DO67" s="9"/>
      <c r="DP67" s="4" t="s">
        <v>382</v>
      </c>
      <c r="DQ67" s="4"/>
      <c r="DR67" s="9"/>
      <c r="DS67" s="4"/>
      <c r="DT67" s="9"/>
      <c r="DU67" s="9"/>
      <c r="DV67" s="9"/>
      <c r="DW67" s="9"/>
      <c r="DX67" s="9"/>
      <c r="DY67" s="9"/>
      <c r="DZ67" s="4"/>
      <c r="EA67" s="4"/>
      <c r="EB67" s="4"/>
      <c r="EC67" s="4"/>
      <c r="ED67" s="4">
        <v>48</v>
      </c>
      <c r="EE67" s="63">
        <v>2</v>
      </c>
      <c r="EF67" s="9">
        <v>27432.99</v>
      </c>
    </row>
    <row r="68" spans="1:136" x14ac:dyDescent="0.25">
      <c r="A68" s="26">
        <v>65</v>
      </c>
      <c r="B68" s="27" t="s">
        <v>673</v>
      </c>
      <c r="C68" s="27" t="s">
        <v>600</v>
      </c>
      <c r="D68" s="1">
        <v>43466</v>
      </c>
      <c r="E68" s="1">
        <v>43830</v>
      </c>
      <c r="F68" s="9">
        <v>0</v>
      </c>
      <c r="G68" s="9">
        <v>0</v>
      </c>
      <c r="H68" s="9">
        <v>10847.76</v>
      </c>
      <c r="I68" s="9">
        <v>208139.20000000007</v>
      </c>
      <c r="J68" s="9">
        <v>128839.34000000004</v>
      </c>
      <c r="K68" s="9">
        <v>25012.560000000009</v>
      </c>
      <c r="L68" s="9">
        <v>54287.3</v>
      </c>
      <c r="M68" s="9">
        <v>197963.82</v>
      </c>
      <c r="N68" s="9">
        <v>197963.82</v>
      </c>
      <c r="O68" s="9">
        <v>0</v>
      </c>
      <c r="P68" s="9">
        <v>0</v>
      </c>
      <c r="Q68" s="9">
        <v>0</v>
      </c>
      <c r="R68" s="9">
        <v>0</v>
      </c>
      <c r="S68" s="9">
        <v>197963.82</v>
      </c>
      <c r="T68" s="9">
        <v>0</v>
      </c>
      <c r="U68" s="9">
        <v>0</v>
      </c>
      <c r="V68" s="9">
        <v>21023.170000000042</v>
      </c>
      <c r="W68" s="4" t="s">
        <v>238</v>
      </c>
      <c r="X68" s="6">
        <v>54287.3</v>
      </c>
      <c r="Y68" s="8">
        <v>4.84</v>
      </c>
      <c r="Z68" s="6">
        <v>16450.66</v>
      </c>
      <c r="AA68" s="8">
        <v>1.76</v>
      </c>
      <c r="AB68" s="6">
        <v>4234.2000000000007</v>
      </c>
      <c r="AC68" s="8">
        <v>0</v>
      </c>
      <c r="AD68" s="6">
        <v>5159.6400000000003</v>
      </c>
      <c r="AE68" s="8">
        <v>0.45999999999999996</v>
      </c>
      <c r="AF68" s="6">
        <v>32527.560000000009</v>
      </c>
      <c r="AG68" s="8">
        <v>2.9</v>
      </c>
      <c r="AH68" s="6">
        <v>0</v>
      </c>
      <c r="AI68" s="8">
        <v>0</v>
      </c>
      <c r="AJ68" s="6">
        <v>0</v>
      </c>
      <c r="AK68" s="8">
        <v>0</v>
      </c>
      <c r="AL68" s="6">
        <v>336.48</v>
      </c>
      <c r="AM68" s="8">
        <v>0.03</v>
      </c>
      <c r="AN68" s="6">
        <v>0</v>
      </c>
      <c r="AO68" s="8">
        <v>0</v>
      </c>
      <c r="AP68" s="6">
        <v>10543.440000000002</v>
      </c>
      <c r="AQ68" s="8">
        <v>0.94</v>
      </c>
      <c r="AR68" s="6">
        <v>12562.320000000002</v>
      </c>
      <c r="AS68" s="8">
        <v>1.1200000000000001</v>
      </c>
      <c r="AT68" s="6">
        <v>2019</v>
      </c>
      <c r="AU68" s="8">
        <v>0.18</v>
      </c>
      <c r="AV68" s="6">
        <v>36453.360000000001</v>
      </c>
      <c r="AW68" s="8">
        <v>3.25</v>
      </c>
      <c r="AX68" s="6">
        <v>1402.0500000000002</v>
      </c>
      <c r="AY68" s="8">
        <v>0</v>
      </c>
      <c r="AZ68" s="6">
        <v>560.88</v>
      </c>
      <c r="BA68" s="8">
        <v>0.05</v>
      </c>
      <c r="BB68" s="6">
        <v>25012.560000000009</v>
      </c>
      <c r="BC68" s="8">
        <v>2.23</v>
      </c>
      <c r="BD68" s="6">
        <v>6589.75</v>
      </c>
      <c r="BE68" s="8">
        <v>0.58000000000000007</v>
      </c>
      <c r="BF68" s="30">
        <f t="shared" si="8"/>
        <v>208139.2</v>
      </c>
      <c r="BG68" s="30">
        <f t="shared" si="9"/>
        <v>18.339999999999996</v>
      </c>
      <c r="BH68" s="4">
        <v>0</v>
      </c>
      <c r="BI68" s="4">
        <v>0</v>
      </c>
      <c r="BJ68" s="4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4" t="s">
        <v>382</v>
      </c>
      <c r="BS68" s="4"/>
      <c r="BT68" s="9"/>
      <c r="BU68" s="4"/>
      <c r="BV68" s="9"/>
      <c r="BW68" s="9"/>
      <c r="BX68" s="9"/>
      <c r="BY68" s="9"/>
      <c r="BZ68" s="9"/>
      <c r="CA68" s="9"/>
      <c r="CB68" s="4" t="s">
        <v>382</v>
      </c>
      <c r="CC68" s="4"/>
      <c r="CD68" s="9"/>
      <c r="CE68" s="4"/>
      <c r="CF68" s="9"/>
      <c r="CG68" s="9"/>
      <c r="CH68" s="9"/>
      <c r="CI68" s="9"/>
      <c r="CJ68" s="9"/>
      <c r="CK68" s="9"/>
      <c r="CL68" s="4" t="s">
        <v>382</v>
      </c>
      <c r="CM68" s="4"/>
      <c r="CN68" s="9"/>
      <c r="CO68" s="4"/>
      <c r="CP68" s="9"/>
      <c r="CQ68" s="9"/>
      <c r="CR68" s="9"/>
      <c r="CS68" s="9"/>
      <c r="CT68" s="9"/>
      <c r="CU68" s="9"/>
      <c r="CV68" s="4" t="s">
        <v>382</v>
      </c>
      <c r="CW68" s="4"/>
      <c r="CX68" s="9"/>
      <c r="CY68" s="4"/>
      <c r="CZ68" s="9"/>
      <c r="DA68" s="9"/>
      <c r="DB68" s="9"/>
      <c r="DC68" s="9"/>
      <c r="DD68" s="9"/>
      <c r="DE68" s="9"/>
      <c r="DF68" s="4" t="s">
        <v>382</v>
      </c>
      <c r="DG68" s="4"/>
      <c r="DH68" s="9"/>
      <c r="DI68" s="4"/>
      <c r="DJ68" s="9"/>
      <c r="DK68" s="9"/>
      <c r="DL68" s="9"/>
      <c r="DM68" s="9"/>
      <c r="DN68" s="9"/>
      <c r="DO68" s="9"/>
      <c r="DP68" s="4" t="s">
        <v>382</v>
      </c>
      <c r="DQ68" s="4"/>
      <c r="DR68" s="9"/>
      <c r="DS68" s="4"/>
      <c r="DT68" s="9"/>
      <c r="DU68" s="9"/>
      <c r="DV68" s="9"/>
      <c r="DW68" s="9"/>
      <c r="DX68" s="9"/>
      <c r="DY68" s="9"/>
      <c r="DZ68" s="4"/>
      <c r="EA68" s="4"/>
      <c r="EB68" s="4"/>
      <c r="EC68" s="4"/>
      <c r="ED68" s="4">
        <v>36</v>
      </c>
      <c r="EE68" s="63">
        <v>2</v>
      </c>
      <c r="EF68" s="9"/>
    </row>
    <row r="69" spans="1:136" ht="15" customHeight="1" x14ac:dyDescent="0.25">
      <c r="A69" s="26">
        <v>66</v>
      </c>
      <c r="B69" s="27" t="s">
        <v>400</v>
      </c>
      <c r="C69" s="27" t="s">
        <v>609</v>
      </c>
      <c r="D69" s="1">
        <v>43466</v>
      </c>
      <c r="E69" s="1">
        <v>43830</v>
      </c>
      <c r="F69" s="9">
        <v>0</v>
      </c>
      <c r="G69" s="9">
        <v>0</v>
      </c>
      <c r="H69" s="9">
        <v>147939.83000000002</v>
      </c>
      <c r="I69" s="9">
        <v>1304634.3150000002</v>
      </c>
      <c r="J69" s="9">
        <v>803373.43500000006</v>
      </c>
      <c r="K69" s="9">
        <v>217864.32000000001</v>
      </c>
      <c r="L69" s="9">
        <v>283396.56000000006</v>
      </c>
      <c r="M69" s="9">
        <v>1281077.19</v>
      </c>
      <c r="N69" s="9">
        <v>1278077.19</v>
      </c>
      <c r="O69" s="9">
        <v>0</v>
      </c>
      <c r="P69" s="9">
        <v>0</v>
      </c>
      <c r="Q69" s="9">
        <v>3000</v>
      </c>
      <c r="R69" s="9">
        <v>0</v>
      </c>
      <c r="S69" s="9">
        <v>1281077.19</v>
      </c>
      <c r="T69" s="9">
        <v>0</v>
      </c>
      <c r="U69" s="9">
        <v>0</v>
      </c>
      <c r="V69" s="9">
        <v>171496.95500000019</v>
      </c>
      <c r="W69" s="4" t="s">
        <v>238</v>
      </c>
      <c r="X69" s="6">
        <v>282796.56000000006</v>
      </c>
      <c r="Y69" s="8">
        <v>6.3</v>
      </c>
      <c r="Z69" s="6">
        <v>65123.08</v>
      </c>
      <c r="AA69" s="8">
        <v>1.81</v>
      </c>
      <c r="AB69" s="6">
        <v>16945.349999999999</v>
      </c>
      <c r="AC69" s="8">
        <v>0</v>
      </c>
      <c r="AD69" s="6">
        <v>20648.64</v>
      </c>
      <c r="AE69" s="8">
        <v>0.45999999999999996</v>
      </c>
      <c r="AF69" s="6">
        <v>123443.16000000003</v>
      </c>
      <c r="AG69" s="8">
        <v>2.75</v>
      </c>
      <c r="AH69" s="6">
        <v>76759.079999999987</v>
      </c>
      <c r="AI69" s="8">
        <v>1.71</v>
      </c>
      <c r="AJ69" s="6">
        <v>217259.99999999994</v>
      </c>
      <c r="AK69" s="8">
        <v>4.84</v>
      </c>
      <c r="AL69" s="6">
        <v>1346.6400000000003</v>
      </c>
      <c r="AM69" s="8">
        <v>0.03</v>
      </c>
      <c r="AN69" s="6">
        <v>0</v>
      </c>
      <c r="AO69" s="8">
        <v>0</v>
      </c>
      <c r="AP69" s="6">
        <v>42195.12</v>
      </c>
      <c r="AQ69" s="8">
        <v>0.94</v>
      </c>
      <c r="AR69" s="6">
        <v>50275.080000000009</v>
      </c>
      <c r="AS69" s="8">
        <v>1.1200000000000001</v>
      </c>
      <c r="AT69" s="6">
        <v>8079.840000000002</v>
      </c>
      <c r="AU69" s="8">
        <v>0.18</v>
      </c>
      <c r="AV69" s="6">
        <v>77656.920000000013</v>
      </c>
      <c r="AW69" s="8">
        <v>1.73</v>
      </c>
      <c r="AX69" s="6">
        <v>5611.05</v>
      </c>
      <c r="AY69" s="8">
        <v>0</v>
      </c>
      <c r="AZ69" s="6">
        <v>2244.4799999999996</v>
      </c>
      <c r="BA69" s="8">
        <v>0.05</v>
      </c>
      <c r="BB69" s="6">
        <v>217864.32000000001</v>
      </c>
      <c r="BC69" s="8">
        <v>4.8</v>
      </c>
      <c r="BD69" s="6">
        <v>95784.995000000024</v>
      </c>
      <c r="BE69" s="8">
        <v>2.13</v>
      </c>
      <c r="BF69" s="30">
        <f t="shared" si="8"/>
        <v>1304034.3150000002</v>
      </c>
      <c r="BG69" s="30">
        <f t="shared" si="9"/>
        <v>28.850000000000005</v>
      </c>
      <c r="BH69" s="4">
        <v>0</v>
      </c>
      <c r="BI69" s="4">
        <v>0</v>
      </c>
      <c r="BJ69" s="4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4" t="s">
        <v>382</v>
      </c>
      <c r="BS69" s="4"/>
      <c r="BT69" s="9"/>
      <c r="BU69" s="4"/>
      <c r="BV69" s="9"/>
      <c r="BW69" s="9"/>
      <c r="BX69" s="9"/>
      <c r="BY69" s="9"/>
      <c r="BZ69" s="9"/>
      <c r="CA69" s="9"/>
      <c r="CB69" s="4" t="s">
        <v>382</v>
      </c>
      <c r="CC69" s="4"/>
      <c r="CD69" s="9"/>
      <c r="CE69" s="4"/>
      <c r="CF69" s="9"/>
      <c r="CG69" s="9"/>
      <c r="CH69" s="9"/>
      <c r="CI69" s="9"/>
      <c r="CJ69" s="9"/>
      <c r="CK69" s="9"/>
      <c r="CL69" s="4" t="s">
        <v>382</v>
      </c>
      <c r="CM69" s="4"/>
      <c r="CN69" s="9"/>
      <c r="CO69" s="4"/>
      <c r="CP69" s="9"/>
      <c r="CQ69" s="9"/>
      <c r="CR69" s="9"/>
      <c r="CS69" s="9"/>
      <c r="CT69" s="9"/>
      <c r="CU69" s="9"/>
      <c r="CV69" s="4" t="s">
        <v>382</v>
      </c>
      <c r="CW69" s="4"/>
      <c r="CX69" s="9"/>
      <c r="CY69" s="4"/>
      <c r="CZ69" s="9"/>
      <c r="DA69" s="9"/>
      <c r="DB69" s="9"/>
      <c r="DC69" s="9"/>
      <c r="DD69" s="9"/>
      <c r="DE69" s="9"/>
      <c r="DF69" s="4" t="s">
        <v>382</v>
      </c>
      <c r="DG69" s="4"/>
      <c r="DH69" s="9"/>
      <c r="DI69" s="4"/>
      <c r="DJ69" s="9"/>
      <c r="DK69" s="9"/>
      <c r="DL69" s="9"/>
      <c r="DM69" s="9"/>
      <c r="DN69" s="9"/>
      <c r="DO69" s="9"/>
      <c r="DP69" s="4" t="s">
        <v>382</v>
      </c>
      <c r="DQ69" s="4"/>
      <c r="DR69" s="9"/>
      <c r="DS69" s="4"/>
      <c r="DT69" s="9"/>
      <c r="DU69" s="9"/>
      <c r="DV69" s="9"/>
      <c r="DW69" s="9"/>
      <c r="DX69" s="9"/>
      <c r="DY69" s="9"/>
      <c r="DZ69" s="4"/>
      <c r="EA69" s="4"/>
      <c r="EB69" s="4"/>
      <c r="EC69" s="4"/>
      <c r="ED69" s="4">
        <v>12</v>
      </c>
      <c r="EE69" s="63">
        <v>2</v>
      </c>
      <c r="EF69" s="9"/>
    </row>
    <row r="70" spans="1:136" ht="15" customHeight="1" x14ac:dyDescent="0.25">
      <c r="A70" s="26">
        <v>67</v>
      </c>
      <c r="B70" s="27" t="s">
        <v>559</v>
      </c>
      <c r="C70" s="27" t="s">
        <v>610</v>
      </c>
      <c r="D70" s="1">
        <v>43466</v>
      </c>
      <c r="E70" s="1">
        <v>43830</v>
      </c>
      <c r="F70" s="9">
        <v>0</v>
      </c>
      <c r="G70" s="9">
        <v>0</v>
      </c>
      <c r="H70" s="9">
        <v>438523.37</v>
      </c>
      <c r="I70" s="9">
        <v>3400808.5906044454</v>
      </c>
      <c r="J70" s="9">
        <v>2357120.9206044455</v>
      </c>
      <c r="K70" s="9">
        <v>275426.22000000003</v>
      </c>
      <c r="L70" s="9">
        <v>768261.44999999984</v>
      </c>
      <c r="M70" s="9">
        <v>3371582.82</v>
      </c>
      <c r="N70" s="9">
        <v>3368582.82</v>
      </c>
      <c r="O70" s="9">
        <v>0</v>
      </c>
      <c r="P70" s="9">
        <v>0</v>
      </c>
      <c r="Q70" s="9">
        <v>3000</v>
      </c>
      <c r="R70" s="9">
        <v>0</v>
      </c>
      <c r="S70" s="9">
        <v>3371582.82</v>
      </c>
      <c r="T70" s="9">
        <v>0</v>
      </c>
      <c r="U70" s="9">
        <v>0</v>
      </c>
      <c r="V70" s="9">
        <v>467749.14060444548</v>
      </c>
      <c r="W70" s="4" t="s">
        <v>238</v>
      </c>
      <c r="X70" s="6">
        <v>767661.44999999972</v>
      </c>
      <c r="Y70" s="8">
        <v>6.2700000000000005</v>
      </c>
      <c r="Z70" s="6">
        <v>261642.95999999993</v>
      </c>
      <c r="AA70" s="8">
        <v>2.2600000000000002</v>
      </c>
      <c r="AB70" s="6">
        <v>43768.71</v>
      </c>
      <c r="AC70" s="8">
        <v>0</v>
      </c>
      <c r="AD70" s="6">
        <v>52646.399999999987</v>
      </c>
      <c r="AE70" s="8">
        <v>0.43</v>
      </c>
      <c r="AF70" s="6">
        <v>335467.25999999995</v>
      </c>
      <c r="AG70" s="8">
        <v>2.74</v>
      </c>
      <c r="AH70" s="6">
        <v>199566.24</v>
      </c>
      <c r="AI70" s="8">
        <v>1.63</v>
      </c>
      <c r="AJ70" s="6">
        <v>566866.26</v>
      </c>
      <c r="AK70" s="8">
        <v>4.63</v>
      </c>
      <c r="AL70" s="6">
        <v>3672.9599999999991</v>
      </c>
      <c r="AM70" s="8">
        <v>0.03</v>
      </c>
      <c r="AN70" s="6">
        <v>0</v>
      </c>
      <c r="AO70" s="8">
        <v>0</v>
      </c>
      <c r="AP70" s="6">
        <v>110189.97</v>
      </c>
      <c r="AQ70" s="8">
        <v>0.9</v>
      </c>
      <c r="AR70" s="6">
        <v>129779.28</v>
      </c>
      <c r="AS70" s="8">
        <v>1.06</v>
      </c>
      <c r="AT70" s="6">
        <v>20813.7</v>
      </c>
      <c r="AU70" s="8">
        <v>0.17</v>
      </c>
      <c r="AV70" s="6">
        <v>373421.54999999993</v>
      </c>
      <c r="AW70" s="8">
        <v>3.0500000000000003</v>
      </c>
      <c r="AX70" s="6">
        <v>14997.66</v>
      </c>
      <c r="AY70" s="8">
        <v>0</v>
      </c>
      <c r="AZ70" s="6">
        <v>6121.74</v>
      </c>
      <c r="BA70" s="8">
        <v>0.05</v>
      </c>
      <c r="BB70" s="6">
        <v>275426.22000000003</v>
      </c>
      <c r="BC70" s="8">
        <v>2.23</v>
      </c>
      <c r="BD70" s="6">
        <v>238166.23060444545</v>
      </c>
      <c r="BE70" s="8">
        <v>1.94</v>
      </c>
      <c r="BF70" s="30">
        <f t="shared" si="8"/>
        <v>3400208.5906044454</v>
      </c>
      <c r="BG70" s="30">
        <f t="shared" si="9"/>
        <v>27.390000000000004</v>
      </c>
      <c r="BH70" s="4">
        <v>0</v>
      </c>
      <c r="BI70" s="4">
        <v>0</v>
      </c>
      <c r="BJ70" s="4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4" t="s">
        <v>382</v>
      </c>
      <c r="BS70" s="4"/>
      <c r="BT70" s="9"/>
      <c r="BU70" s="4"/>
      <c r="BV70" s="9"/>
      <c r="BW70" s="9"/>
      <c r="BX70" s="9"/>
      <c r="BY70" s="9"/>
      <c r="BZ70" s="9"/>
      <c r="CA70" s="9"/>
      <c r="CB70" s="4" t="s">
        <v>382</v>
      </c>
      <c r="CC70" s="4"/>
      <c r="CD70" s="9"/>
      <c r="CE70" s="4"/>
      <c r="CF70" s="9"/>
      <c r="CG70" s="9"/>
      <c r="CH70" s="9"/>
      <c r="CI70" s="9"/>
      <c r="CJ70" s="9"/>
      <c r="CK70" s="9"/>
      <c r="CL70" s="4" t="s">
        <v>382</v>
      </c>
      <c r="CM70" s="4"/>
      <c r="CN70" s="9"/>
      <c r="CO70" s="4"/>
      <c r="CP70" s="9"/>
      <c r="CQ70" s="9"/>
      <c r="CR70" s="9"/>
      <c r="CS70" s="9"/>
      <c r="CT70" s="9"/>
      <c r="CU70" s="9"/>
      <c r="CV70" s="4" t="s">
        <v>382</v>
      </c>
      <c r="CW70" s="4"/>
      <c r="CX70" s="9"/>
      <c r="CY70" s="4"/>
      <c r="CZ70" s="9"/>
      <c r="DA70" s="9"/>
      <c r="DB70" s="9"/>
      <c r="DC70" s="9"/>
      <c r="DD70" s="9"/>
      <c r="DE70" s="9"/>
      <c r="DF70" s="4" t="s">
        <v>382</v>
      </c>
      <c r="DG70" s="4"/>
      <c r="DH70" s="9"/>
      <c r="DI70" s="4"/>
      <c r="DJ70" s="9"/>
      <c r="DK70" s="9"/>
      <c r="DL70" s="9"/>
      <c r="DM70" s="9"/>
      <c r="DN70" s="9"/>
      <c r="DO70" s="9"/>
      <c r="DP70" s="4" t="s">
        <v>382</v>
      </c>
      <c r="DQ70" s="4"/>
      <c r="DR70" s="9"/>
      <c r="DS70" s="4"/>
      <c r="DT70" s="9"/>
      <c r="DU70" s="9"/>
      <c r="DV70" s="9"/>
      <c r="DW70" s="9"/>
      <c r="DX70" s="9"/>
      <c r="DY70" s="9"/>
      <c r="DZ70" s="4"/>
      <c r="EA70" s="4"/>
      <c r="EB70" s="4"/>
      <c r="EC70" s="4"/>
      <c r="ED70" s="4">
        <v>228</v>
      </c>
      <c r="EE70" s="4">
        <f>1</f>
        <v>1</v>
      </c>
      <c r="EF70" s="9">
        <v>8457.7999999999993</v>
      </c>
    </row>
    <row r="71" spans="1:136" ht="15" customHeight="1" x14ac:dyDescent="0.25">
      <c r="A71" s="26">
        <v>68</v>
      </c>
      <c r="B71" s="27" t="s">
        <v>401</v>
      </c>
      <c r="C71" s="27" t="s">
        <v>611</v>
      </c>
      <c r="D71" s="1">
        <v>43466</v>
      </c>
      <c r="E71" s="1">
        <v>43830</v>
      </c>
      <c r="F71" s="9">
        <v>0</v>
      </c>
      <c r="G71" s="9">
        <v>0</v>
      </c>
      <c r="H71" s="9">
        <v>363364.26</v>
      </c>
      <c r="I71" s="9">
        <v>2708208.1039999998</v>
      </c>
      <c r="J71" s="9">
        <v>1882506.9439999997</v>
      </c>
      <c r="K71" s="9">
        <v>213503.53</v>
      </c>
      <c r="L71" s="9">
        <v>612197.63</v>
      </c>
      <c r="M71" s="9">
        <v>2575166.71</v>
      </c>
      <c r="N71" s="9">
        <v>2567366.71</v>
      </c>
      <c r="O71" s="9">
        <v>0</v>
      </c>
      <c r="P71" s="9">
        <v>0</v>
      </c>
      <c r="Q71" s="9">
        <v>7800</v>
      </c>
      <c r="R71" s="9">
        <v>0</v>
      </c>
      <c r="S71" s="9">
        <v>2575166.71</v>
      </c>
      <c r="T71" s="9">
        <v>0</v>
      </c>
      <c r="U71" s="9">
        <v>0</v>
      </c>
      <c r="V71" s="9">
        <v>496405.64999999944</v>
      </c>
      <c r="W71" s="4" t="s">
        <v>238</v>
      </c>
      <c r="X71" s="6">
        <v>610637.63</v>
      </c>
      <c r="Y71" s="8">
        <v>6.5699999999999994</v>
      </c>
      <c r="Z71" s="6">
        <v>213316.08000000002</v>
      </c>
      <c r="AA71" s="8">
        <v>2.41</v>
      </c>
      <c r="AB71" s="6">
        <v>35078.520000000004</v>
      </c>
      <c r="AC71" s="8">
        <v>0</v>
      </c>
      <c r="AD71" s="6">
        <v>42754.04</v>
      </c>
      <c r="AE71" s="8">
        <v>0.45999999999999996</v>
      </c>
      <c r="AF71" s="6">
        <v>269535.57</v>
      </c>
      <c r="AG71" s="8">
        <v>2.9</v>
      </c>
      <c r="AH71" s="6">
        <v>158933.06999999998</v>
      </c>
      <c r="AI71" s="8">
        <v>1.71</v>
      </c>
      <c r="AJ71" s="6">
        <v>452633.96</v>
      </c>
      <c r="AK71" s="8">
        <v>4.87</v>
      </c>
      <c r="AL71" s="6">
        <v>2788.2700000000009</v>
      </c>
      <c r="AM71" s="8">
        <v>0.03</v>
      </c>
      <c r="AN71" s="6">
        <v>0</v>
      </c>
      <c r="AO71" s="8">
        <v>0</v>
      </c>
      <c r="AP71" s="6">
        <v>87366.64</v>
      </c>
      <c r="AQ71" s="8">
        <v>0.94</v>
      </c>
      <c r="AR71" s="6">
        <v>104096.48999999999</v>
      </c>
      <c r="AS71" s="8">
        <v>1.1200000000000001</v>
      </c>
      <c r="AT71" s="6">
        <v>16729.800000000003</v>
      </c>
      <c r="AU71" s="8">
        <v>0.18</v>
      </c>
      <c r="AV71" s="6">
        <v>302065.64</v>
      </c>
      <c r="AW71" s="8">
        <v>3.25</v>
      </c>
      <c r="AX71" s="6">
        <v>11615.4</v>
      </c>
      <c r="AY71" s="8">
        <v>0</v>
      </c>
      <c r="AZ71" s="6">
        <v>4647.2599999999993</v>
      </c>
      <c r="BA71" s="8">
        <v>0.05</v>
      </c>
      <c r="BB71" s="6">
        <v>213503.53</v>
      </c>
      <c r="BC71" s="8">
        <v>2.23</v>
      </c>
      <c r="BD71" s="6">
        <v>180946.20399999997</v>
      </c>
      <c r="BE71" s="8">
        <v>1.95</v>
      </c>
      <c r="BF71" s="30">
        <f t="shared" si="8"/>
        <v>2706648.1039999994</v>
      </c>
      <c r="BG71" s="30">
        <f t="shared" si="9"/>
        <v>28.670000000000005</v>
      </c>
      <c r="BH71" s="4">
        <v>0</v>
      </c>
      <c r="BI71" s="4">
        <v>0</v>
      </c>
      <c r="BJ71" s="4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4" t="s">
        <v>382</v>
      </c>
      <c r="BS71" s="4"/>
      <c r="BT71" s="9"/>
      <c r="BU71" s="4"/>
      <c r="BV71" s="9"/>
      <c r="BW71" s="9"/>
      <c r="BX71" s="9"/>
      <c r="BY71" s="9"/>
      <c r="BZ71" s="9"/>
      <c r="CA71" s="9"/>
      <c r="CB71" s="4" t="s">
        <v>382</v>
      </c>
      <c r="CC71" s="4"/>
      <c r="CD71" s="9"/>
      <c r="CE71" s="4"/>
      <c r="CF71" s="9"/>
      <c r="CG71" s="9"/>
      <c r="CH71" s="9"/>
      <c r="CI71" s="9"/>
      <c r="CJ71" s="9"/>
      <c r="CK71" s="9"/>
      <c r="CL71" s="4" t="s">
        <v>382</v>
      </c>
      <c r="CM71" s="4"/>
      <c r="CN71" s="9"/>
      <c r="CO71" s="4"/>
      <c r="CP71" s="9"/>
      <c r="CQ71" s="9"/>
      <c r="CR71" s="9"/>
      <c r="CS71" s="9"/>
      <c r="CT71" s="9"/>
      <c r="CU71" s="9"/>
      <c r="CV71" s="4" t="s">
        <v>382</v>
      </c>
      <c r="CW71" s="4"/>
      <c r="CX71" s="9"/>
      <c r="CY71" s="4"/>
      <c r="CZ71" s="9"/>
      <c r="DA71" s="9"/>
      <c r="DB71" s="9"/>
      <c r="DC71" s="9"/>
      <c r="DD71" s="9"/>
      <c r="DE71" s="9"/>
      <c r="DF71" s="4" t="s">
        <v>382</v>
      </c>
      <c r="DG71" s="4"/>
      <c r="DH71" s="9"/>
      <c r="DI71" s="4"/>
      <c r="DJ71" s="9"/>
      <c r="DK71" s="9"/>
      <c r="DL71" s="9"/>
      <c r="DM71" s="9"/>
      <c r="DN71" s="9"/>
      <c r="DO71" s="9"/>
      <c r="DP71" s="4" t="s">
        <v>382</v>
      </c>
      <c r="DQ71" s="4"/>
      <c r="DR71" s="9"/>
      <c r="DS71" s="4"/>
      <c r="DT71" s="9"/>
      <c r="DU71" s="9"/>
      <c r="DV71" s="9"/>
      <c r="DW71" s="9"/>
      <c r="DX71" s="9"/>
      <c r="DY71" s="9"/>
      <c r="DZ71" s="4"/>
      <c r="EA71" s="4"/>
      <c r="EB71" s="4"/>
      <c r="EC71" s="4"/>
      <c r="ED71" s="4">
        <v>264</v>
      </c>
      <c r="EE71" s="4">
        <f>3+2</f>
        <v>5</v>
      </c>
      <c r="EF71" s="9">
        <v>641.26</v>
      </c>
    </row>
    <row r="72" spans="1:136" ht="15" customHeight="1" x14ac:dyDescent="0.25">
      <c r="A72" s="26">
        <v>69</v>
      </c>
      <c r="B72" s="27" t="s">
        <v>402</v>
      </c>
      <c r="C72" s="27" t="s">
        <v>612</v>
      </c>
      <c r="D72" s="1">
        <v>43466</v>
      </c>
      <c r="E72" s="1">
        <v>43830</v>
      </c>
      <c r="F72" s="9">
        <v>0</v>
      </c>
      <c r="G72" s="9">
        <v>0</v>
      </c>
      <c r="H72" s="9">
        <v>64853.5</v>
      </c>
      <c r="I72" s="9">
        <v>509931.87000000005</v>
      </c>
      <c r="J72" s="9">
        <v>325101.36000000004</v>
      </c>
      <c r="K72" s="9">
        <v>61451.61</v>
      </c>
      <c r="L72" s="9">
        <v>123378.90000000001</v>
      </c>
      <c r="M72" s="9">
        <v>487103.50999999995</v>
      </c>
      <c r="N72" s="9">
        <v>482303.50999999995</v>
      </c>
      <c r="O72" s="9">
        <v>0</v>
      </c>
      <c r="P72" s="9">
        <v>0</v>
      </c>
      <c r="Q72" s="9">
        <v>4800</v>
      </c>
      <c r="R72" s="9">
        <v>0</v>
      </c>
      <c r="S72" s="9">
        <v>487103.50999999995</v>
      </c>
      <c r="T72" s="9">
        <v>0</v>
      </c>
      <c r="U72" s="9">
        <v>0</v>
      </c>
      <c r="V72" s="9">
        <v>87681.860000000102</v>
      </c>
      <c r="W72" s="4" t="s">
        <v>238</v>
      </c>
      <c r="X72" s="6">
        <v>122418.90000000002</v>
      </c>
      <c r="Y72" s="8">
        <v>4.84</v>
      </c>
      <c r="Z72" s="6">
        <v>42364.62000000001</v>
      </c>
      <c r="AA72" s="8">
        <v>1.76</v>
      </c>
      <c r="AB72" s="6">
        <v>9754.44</v>
      </c>
      <c r="AC72" s="8">
        <v>0</v>
      </c>
      <c r="AD72" s="6">
        <v>11884.05</v>
      </c>
      <c r="AE72" s="8">
        <v>0.45999999999999996</v>
      </c>
      <c r="AF72" s="6">
        <v>74920.920000000013</v>
      </c>
      <c r="AG72" s="8">
        <v>2.9</v>
      </c>
      <c r="AH72" s="6">
        <v>0</v>
      </c>
      <c r="AI72" s="8">
        <v>0</v>
      </c>
      <c r="AJ72" s="6">
        <v>0</v>
      </c>
      <c r="AK72" s="8">
        <v>0</v>
      </c>
      <c r="AL72" s="6">
        <v>775.05</v>
      </c>
      <c r="AM72" s="8">
        <v>0.03</v>
      </c>
      <c r="AN72" s="6">
        <v>0</v>
      </c>
      <c r="AO72" s="8">
        <v>0</v>
      </c>
      <c r="AP72" s="6">
        <v>24284.699999999993</v>
      </c>
      <c r="AQ72" s="8">
        <v>0.94</v>
      </c>
      <c r="AR72" s="6">
        <v>28935.000000000007</v>
      </c>
      <c r="AS72" s="8">
        <v>1.1200000000000001</v>
      </c>
      <c r="AT72" s="6">
        <v>4650.24</v>
      </c>
      <c r="AU72" s="8">
        <v>0.18</v>
      </c>
      <c r="AV72" s="6">
        <v>78230.070000000007</v>
      </c>
      <c r="AW72" s="8">
        <v>3.25</v>
      </c>
      <c r="AX72" s="6">
        <v>3229.95</v>
      </c>
      <c r="AY72" s="8">
        <v>0</v>
      </c>
      <c r="AZ72" s="6">
        <v>1291.8</v>
      </c>
      <c r="BA72" s="8">
        <v>0.05</v>
      </c>
      <c r="BB72" s="6">
        <v>61451.61</v>
      </c>
      <c r="BC72" s="8">
        <v>2.23</v>
      </c>
      <c r="BD72" s="6">
        <v>44780.520000000004</v>
      </c>
      <c r="BE72" s="8">
        <v>1.73</v>
      </c>
      <c r="BF72" s="30">
        <f t="shared" si="8"/>
        <v>508971.87</v>
      </c>
      <c r="BG72" s="30">
        <f t="shared" si="9"/>
        <v>19.489999999999998</v>
      </c>
      <c r="BH72" s="4">
        <v>0</v>
      </c>
      <c r="BI72" s="4">
        <v>0</v>
      </c>
      <c r="BJ72" s="4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4" t="s">
        <v>382</v>
      </c>
      <c r="BS72" s="4"/>
      <c r="BT72" s="9"/>
      <c r="BU72" s="4"/>
      <c r="BV72" s="9"/>
      <c r="BW72" s="9"/>
      <c r="BX72" s="9"/>
      <c r="BY72" s="9"/>
      <c r="BZ72" s="9"/>
      <c r="CA72" s="9"/>
      <c r="CB72" s="4" t="s">
        <v>382</v>
      </c>
      <c r="CC72" s="4"/>
      <c r="CD72" s="9"/>
      <c r="CE72" s="4"/>
      <c r="CF72" s="9"/>
      <c r="CG72" s="9"/>
      <c r="CH72" s="9"/>
      <c r="CI72" s="9"/>
      <c r="CJ72" s="9"/>
      <c r="CK72" s="9"/>
      <c r="CL72" s="4" t="s">
        <v>382</v>
      </c>
      <c r="CM72" s="4"/>
      <c r="CN72" s="9"/>
      <c r="CO72" s="4"/>
      <c r="CP72" s="9"/>
      <c r="CQ72" s="9"/>
      <c r="CR72" s="9"/>
      <c r="CS72" s="9"/>
      <c r="CT72" s="9"/>
      <c r="CU72" s="9"/>
      <c r="CV72" s="4" t="s">
        <v>382</v>
      </c>
      <c r="CW72" s="4"/>
      <c r="CX72" s="9"/>
      <c r="CY72" s="4"/>
      <c r="CZ72" s="9"/>
      <c r="DA72" s="9"/>
      <c r="DB72" s="9"/>
      <c r="DC72" s="9"/>
      <c r="DD72" s="9"/>
      <c r="DE72" s="9"/>
      <c r="DF72" s="4" t="s">
        <v>382</v>
      </c>
      <c r="DG72" s="4"/>
      <c r="DH72" s="9"/>
      <c r="DI72" s="4"/>
      <c r="DJ72" s="9"/>
      <c r="DK72" s="9"/>
      <c r="DL72" s="9"/>
      <c r="DM72" s="9"/>
      <c r="DN72" s="9"/>
      <c r="DO72" s="9"/>
      <c r="DP72" s="4" t="s">
        <v>382</v>
      </c>
      <c r="DQ72" s="4"/>
      <c r="DR72" s="9"/>
      <c r="DS72" s="4"/>
      <c r="DT72" s="9"/>
      <c r="DU72" s="9"/>
      <c r="DV72" s="9"/>
      <c r="DW72" s="9"/>
      <c r="DX72" s="9"/>
      <c r="DY72" s="9"/>
      <c r="DZ72" s="4"/>
      <c r="EA72" s="4"/>
      <c r="EB72" s="4"/>
      <c r="EC72" s="4"/>
      <c r="ED72" s="4">
        <v>60</v>
      </c>
      <c r="EE72" s="4">
        <f>1</f>
        <v>1</v>
      </c>
      <c r="EF72" s="9">
        <v>560.32000000000005</v>
      </c>
    </row>
    <row r="73" spans="1:136" ht="15" customHeight="1" x14ac:dyDescent="0.25">
      <c r="A73" s="26">
        <v>70</v>
      </c>
      <c r="B73" s="27" t="s">
        <v>403</v>
      </c>
      <c r="C73" s="27" t="s">
        <v>613</v>
      </c>
      <c r="D73" s="1">
        <v>43466</v>
      </c>
      <c r="E73" s="1">
        <v>43830</v>
      </c>
      <c r="F73" s="9">
        <v>0</v>
      </c>
      <c r="G73" s="9">
        <v>0</v>
      </c>
      <c r="H73" s="9">
        <v>74458.8</v>
      </c>
      <c r="I73" s="9">
        <v>243834.23999999999</v>
      </c>
      <c r="J73" s="9">
        <v>129701.37000000001</v>
      </c>
      <c r="K73" s="9">
        <v>46632.119999999995</v>
      </c>
      <c r="L73" s="9">
        <v>67500.75</v>
      </c>
      <c r="M73" s="9">
        <v>217457.82</v>
      </c>
      <c r="N73" s="9">
        <v>196457.82</v>
      </c>
      <c r="O73" s="9">
        <v>0</v>
      </c>
      <c r="P73" s="9">
        <v>0</v>
      </c>
      <c r="Q73" s="9">
        <v>21000</v>
      </c>
      <c r="R73" s="9">
        <v>0</v>
      </c>
      <c r="S73" s="9">
        <v>217457.82</v>
      </c>
      <c r="T73" s="9">
        <v>0</v>
      </c>
      <c r="U73" s="9">
        <v>0</v>
      </c>
      <c r="V73" s="9">
        <v>100835.22</v>
      </c>
      <c r="W73" s="4" t="s">
        <v>238</v>
      </c>
      <c r="X73" s="6">
        <v>63300.750000000015</v>
      </c>
      <c r="Y73" s="8">
        <v>4.8</v>
      </c>
      <c r="Z73" s="6">
        <v>-1277.1000000000004</v>
      </c>
      <c r="AA73" s="8">
        <v>1.76</v>
      </c>
      <c r="AB73" s="6">
        <v>5050.05</v>
      </c>
      <c r="AC73" s="8">
        <v>0</v>
      </c>
      <c r="AD73" s="6">
        <v>6153.7199999999984</v>
      </c>
      <c r="AE73" s="8">
        <v>0.45999999999999996</v>
      </c>
      <c r="AF73" s="6">
        <v>36654.599999999991</v>
      </c>
      <c r="AG73" s="8">
        <v>2.74</v>
      </c>
      <c r="AH73" s="6">
        <v>0</v>
      </c>
      <c r="AI73" s="8">
        <v>0</v>
      </c>
      <c r="AJ73" s="6">
        <v>0</v>
      </c>
      <c r="AK73" s="8">
        <v>0</v>
      </c>
      <c r="AL73" s="6">
        <v>401.4</v>
      </c>
      <c r="AM73" s="8">
        <v>0.03</v>
      </c>
      <c r="AN73" s="6">
        <v>0</v>
      </c>
      <c r="AO73" s="8">
        <v>0</v>
      </c>
      <c r="AP73" s="6">
        <v>12574.920000000002</v>
      </c>
      <c r="AQ73" s="8">
        <v>0.94</v>
      </c>
      <c r="AR73" s="6">
        <v>14982.839999999998</v>
      </c>
      <c r="AS73" s="8">
        <v>1.1200000000000001</v>
      </c>
      <c r="AT73" s="6">
        <v>2408.04</v>
      </c>
      <c r="AU73" s="8">
        <v>0.18</v>
      </c>
      <c r="AV73" s="6">
        <v>43477.320000000007</v>
      </c>
      <c r="AW73" s="8">
        <v>3.25</v>
      </c>
      <c r="AX73" s="6">
        <v>1672.1999999999998</v>
      </c>
      <c r="AY73" s="8">
        <v>0</v>
      </c>
      <c r="AZ73" s="6">
        <v>668.87999999999977</v>
      </c>
      <c r="BA73" s="8">
        <v>0.05</v>
      </c>
      <c r="BB73" s="6">
        <v>46632.119999999995</v>
      </c>
      <c r="BC73" s="8">
        <v>2.23</v>
      </c>
      <c r="BD73" s="6">
        <v>6934.5000000000009</v>
      </c>
      <c r="BE73" s="8">
        <v>0.52</v>
      </c>
      <c r="BF73" s="30">
        <f t="shared" si="8"/>
        <v>239634.24000000002</v>
      </c>
      <c r="BG73" s="30">
        <f t="shared" si="9"/>
        <v>18.079999999999998</v>
      </c>
      <c r="BH73" s="4">
        <v>0</v>
      </c>
      <c r="BI73" s="4">
        <v>0</v>
      </c>
      <c r="BJ73" s="4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4" t="s">
        <v>382</v>
      </c>
      <c r="BS73" s="4"/>
      <c r="BT73" s="9"/>
      <c r="BU73" s="4"/>
      <c r="BV73" s="9"/>
      <c r="BW73" s="9"/>
      <c r="BX73" s="9"/>
      <c r="BY73" s="9"/>
      <c r="BZ73" s="9"/>
      <c r="CA73" s="9"/>
      <c r="CB73" s="4" t="s">
        <v>382</v>
      </c>
      <c r="CC73" s="4"/>
      <c r="CD73" s="9"/>
      <c r="CE73" s="4"/>
      <c r="CF73" s="9"/>
      <c r="CG73" s="9"/>
      <c r="CH73" s="9"/>
      <c r="CI73" s="9"/>
      <c r="CJ73" s="9"/>
      <c r="CK73" s="9"/>
      <c r="CL73" s="4" t="s">
        <v>382</v>
      </c>
      <c r="CM73" s="4"/>
      <c r="CN73" s="9"/>
      <c r="CO73" s="4"/>
      <c r="CP73" s="9"/>
      <c r="CQ73" s="9"/>
      <c r="CR73" s="9"/>
      <c r="CS73" s="9"/>
      <c r="CT73" s="9"/>
      <c r="CU73" s="9"/>
      <c r="CV73" s="4" t="s">
        <v>382</v>
      </c>
      <c r="CW73" s="4"/>
      <c r="CX73" s="9"/>
      <c r="CY73" s="4"/>
      <c r="CZ73" s="9"/>
      <c r="DA73" s="9"/>
      <c r="DB73" s="9"/>
      <c r="DC73" s="9"/>
      <c r="DD73" s="9"/>
      <c r="DE73" s="9"/>
      <c r="DF73" s="4" t="s">
        <v>382</v>
      </c>
      <c r="DG73" s="4"/>
      <c r="DH73" s="9"/>
      <c r="DI73" s="4"/>
      <c r="DJ73" s="9"/>
      <c r="DK73" s="9"/>
      <c r="DL73" s="9"/>
      <c r="DM73" s="9"/>
      <c r="DN73" s="9"/>
      <c r="DO73" s="9"/>
      <c r="DP73" s="4" t="s">
        <v>382</v>
      </c>
      <c r="DQ73" s="4"/>
      <c r="DR73" s="9"/>
      <c r="DS73" s="4"/>
      <c r="DT73" s="9"/>
      <c r="DU73" s="9"/>
      <c r="DV73" s="9"/>
      <c r="DW73" s="9"/>
      <c r="DX73" s="9"/>
      <c r="DY73" s="9"/>
      <c r="DZ73" s="4"/>
      <c r="EA73" s="4"/>
      <c r="EB73" s="4"/>
      <c r="EC73" s="4"/>
      <c r="ED73" s="4">
        <v>72</v>
      </c>
      <c r="EE73" s="63">
        <v>3</v>
      </c>
      <c r="EF73" s="9">
        <v>3036.11</v>
      </c>
    </row>
    <row r="74" spans="1:136" ht="15" customHeight="1" x14ac:dyDescent="0.25">
      <c r="A74" s="26">
        <v>71</v>
      </c>
      <c r="B74" s="27" t="s">
        <v>404</v>
      </c>
      <c r="C74" s="27" t="s">
        <v>614</v>
      </c>
      <c r="D74" s="1">
        <v>43466</v>
      </c>
      <c r="E74" s="1">
        <v>43830</v>
      </c>
      <c r="F74" s="9">
        <v>0</v>
      </c>
      <c r="G74" s="9">
        <v>0</v>
      </c>
      <c r="H74" s="9">
        <v>113880.43</v>
      </c>
      <c r="I74" s="9">
        <v>505429.75000000006</v>
      </c>
      <c r="J74" s="9">
        <v>275563.48000000004</v>
      </c>
      <c r="K74" s="9">
        <v>105380.28000000004</v>
      </c>
      <c r="L74" s="9">
        <v>124485.99</v>
      </c>
      <c r="M74" s="9">
        <v>450330.77999999997</v>
      </c>
      <c r="N74" s="9">
        <v>447330.77999999997</v>
      </c>
      <c r="O74" s="9">
        <v>0</v>
      </c>
      <c r="P74" s="9">
        <v>0</v>
      </c>
      <c r="Q74" s="9">
        <v>3000</v>
      </c>
      <c r="R74" s="9">
        <v>0</v>
      </c>
      <c r="S74" s="9">
        <v>450330.77999999997</v>
      </c>
      <c r="T74" s="9">
        <v>0</v>
      </c>
      <c r="U74" s="9">
        <v>0</v>
      </c>
      <c r="V74" s="9">
        <v>168979.40000000014</v>
      </c>
      <c r="W74" s="4" t="s">
        <v>238</v>
      </c>
      <c r="X74" s="6">
        <v>123885.98999999999</v>
      </c>
      <c r="Y74" s="8">
        <v>4.8</v>
      </c>
      <c r="Z74" s="6">
        <v>0</v>
      </c>
      <c r="AA74" s="8">
        <v>0</v>
      </c>
      <c r="AB74" s="6">
        <v>9743.1299999999992</v>
      </c>
      <c r="AC74" s="8">
        <v>0</v>
      </c>
      <c r="AD74" s="6">
        <v>11872.56</v>
      </c>
      <c r="AE74" s="8">
        <v>0.45999999999999996</v>
      </c>
      <c r="AF74" s="6">
        <v>70718.399999999994</v>
      </c>
      <c r="AG74" s="8">
        <v>2.74</v>
      </c>
      <c r="AH74" s="6">
        <v>0</v>
      </c>
      <c r="AI74" s="8">
        <v>0</v>
      </c>
      <c r="AJ74" s="6">
        <v>0</v>
      </c>
      <c r="AK74" s="8">
        <v>0</v>
      </c>
      <c r="AL74" s="6">
        <v>774.3599999999999</v>
      </c>
      <c r="AM74" s="8">
        <v>0.03</v>
      </c>
      <c r="AN74" s="6">
        <v>0</v>
      </c>
      <c r="AO74" s="8">
        <v>0</v>
      </c>
      <c r="AP74" s="6">
        <v>24261.119999999995</v>
      </c>
      <c r="AQ74" s="8">
        <v>0.94</v>
      </c>
      <c r="AR74" s="6">
        <v>28906.800000000003</v>
      </c>
      <c r="AS74" s="8">
        <v>1.1200000000000001</v>
      </c>
      <c r="AT74" s="6">
        <v>4645.68</v>
      </c>
      <c r="AU74" s="8">
        <v>0.18</v>
      </c>
      <c r="AV74" s="6">
        <v>77180.399999999994</v>
      </c>
      <c r="AW74" s="8">
        <v>3.25</v>
      </c>
      <c r="AX74" s="6">
        <v>3226.2000000000003</v>
      </c>
      <c r="AY74" s="8">
        <v>0</v>
      </c>
      <c r="AZ74" s="6">
        <v>1290.5999999999997</v>
      </c>
      <c r="BA74" s="8">
        <v>0.05</v>
      </c>
      <c r="BB74" s="6">
        <v>105380.28000000004</v>
      </c>
      <c r="BC74" s="8">
        <v>3.99</v>
      </c>
      <c r="BD74" s="6">
        <v>42944.229999999996</v>
      </c>
      <c r="BE74" s="8">
        <v>1.6600000000000001</v>
      </c>
      <c r="BF74" s="30">
        <f t="shared" si="8"/>
        <v>504829.74999999994</v>
      </c>
      <c r="BG74" s="30">
        <f t="shared" si="9"/>
        <v>19.220000000000002</v>
      </c>
      <c r="BH74" s="4">
        <v>0</v>
      </c>
      <c r="BI74" s="4">
        <v>0</v>
      </c>
      <c r="BJ74" s="4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4" t="s">
        <v>382</v>
      </c>
      <c r="BS74" s="4"/>
      <c r="BT74" s="9"/>
      <c r="BU74" s="4"/>
      <c r="BV74" s="9"/>
      <c r="BW74" s="9"/>
      <c r="BX74" s="9"/>
      <c r="BY74" s="9"/>
      <c r="BZ74" s="9"/>
      <c r="CA74" s="9"/>
      <c r="CB74" s="4" t="s">
        <v>382</v>
      </c>
      <c r="CC74" s="4"/>
      <c r="CD74" s="9"/>
      <c r="CE74" s="4"/>
      <c r="CF74" s="9"/>
      <c r="CG74" s="9"/>
      <c r="CH74" s="9"/>
      <c r="CI74" s="9"/>
      <c r="CJ74" s="9"/>
      <c r="CK74" s="9"/>
      <c r="CL74" s="4" t="s">
        <v>382</v>
      </c>
      <c r="CM74" s="4"/>
      <c r="CN74" s="9"/>
      <c r="CO74" s="4"/>
      <c r="CP74" s="9"/>
      <c r="CQ74" s="9"/>
      <c r="CR74" s="9"/>
      <c r="CS74" s="9"/>
      <c r="CT74" s="9"/>
      <c r="CU74" s="9"/>
      <c r="CV74" s="4" t="s">
        <v>382</v>
      </c>
      <c r="CW74" s="4"/>
      <c r="CX74" s="9"/>
      <c r="CY74" s="4"/>
      <c r="CZ74" s="9"/>
      <c r="DA74" s="9"/>
      <c r="DB74" s="9"/>
      <c r="DC74" s="9"/>
      <c r="DD74" s="9"/>
      <c r="DE74" s="9"/>
      <c r="DF74" s="4" t="s">
        <v>382</v>
      </c>
      <c r="DG74" s="4"/>
      <c r="DH74" s="9"/>
      <c r="DI74" s="4"/>
      <c r="DJ74" s="9"/>
      <c r="DK74" s="9"/>
      <c r="DL74" s="9"/>
      <c r="DM74" s="9"/>
      <c r="DN74" s="9"/>
      <c r="DO74" s="9"/>
      <c r="DP74" s="4" t="s">
        <v>382</v>
      </c>
      <c r="DQ74" s="4"/>
      <c r="DR74" s="9"/>
      <c r="DS74" s="4"/>
      <c r="DT74" s="9"/>
      <c r="DU74" s="9"/>
      <c r="DV74" s="9"/>
      <c r="DW74" s="9"/>
      <c r="DX74" s="9"/>
      <c r="DY74" s="9"/>
      <c r="DZ74" s="4"/>
      <c r="EA74" s="4"/>
      <c r="EB74" s="4"/>
      <c r="EC74" s="4"/>
      <c r="ED74" s="4">
        <v>144</v>
      </c>
      <c r="EE74" s="63">
        <v>3</v>
      </c>
      <c r="EF74" s="9">
        <v>8088.2</v>
      </c>
    </row>
    <row r="75" spans="1:136" ht="15" customHeight="1" x14ac:dyDescent="0.25">
      <c r="A75" s="26">
        <v>72</v>
      </c>
      <c r="B75" s="27" t="s">
        <v>561</v>
      </c>
      <c r="C75" s="27" t="s">
        <v>615</v>
      </c>
      <c r="D75" s="1">
        <v>43466</v>
      </c>
      <c r="E75" s="1">
        <v>43830</v>
      </c>
      <c r="F75" s="9">
        <v>0</v>
      </c>
      <c r="G75" s="9">
        <v>0</v>
      </c>
      <c r="H75" s="9">
        <v>65970.34</v>
      </c>
      <c r="I75" s="9">
        <v>498173.46000000008</v>
      </c>
      <c r="J75" s="9">
        <v>322883.13000000006</v>
      </c>
      <c r="K75" s="9">
        <v>57258.360000000008</v>
      </c>
      <c r="L75" s="9">
        <v>118031.97</v>
      </c>
      <c r="M75" s="9">
        <v>484105.7699999999</v>
      </c>
      <c r="N75" s="9">
        <v>484105.7699999999</v>
      </c>
      <c r="O75" s="9">
        <v>0</v>
      </c>
      <c r="P75" s="9">
        <v>0</v>
      </c>
      <c r="Q75" s="9">
        <v>0</v>
      </c>
      <c r="R75" s="9">
        <v>0</v>
      </c>
      <c r="S75" s="9">
        <v>484105.7699999999</v>
      </c>
      <c r="T75" s="9">
        <v>0</v>
      </c>
      <c r="U75" s="9">
        <v>0</v>
      </c>
      <c r="V75" s="9">
        <v>80038.030000000115</v>
      </c>
      <c r="W75" s="4" t="s">
        <v>238</v>
      </c>
      <c r="X75" s="6">
        <v>118031.97</v>
      </c>
      <c r="Y75" s="8">
        <v>4.8</v>
      </c>
      <c r="Z75" s="6">
        <v>45190.44</v>
      </c>
      <c r="AA75" s="8">
        <v>1.76</v>
      </c>
      <c r="AB75" s="6">
        <v>9692.8499999999985</v>
      </c>
      <c r="AC75" s="8">
        <v>0</v>
      </c>
      <c r="AD75" s="6">
        <v>11811.239999999996</v>
      </c>
      <c r="AE75" s="8">
        <v>0.45999999999999996</v>
      </c>
      <c r="AF75" s="6">
        <v>70353.360000000015</v>
      </c>
      <c r="AG75" s="8">
        <v>2.74</v>
      </c>
      <c r="AH75" s="6">
        <v>0</v>
      </c>
      <c r="AI75" s="8">
        <v>0</v>
      </c>
      <c r="AJ75" s="6">
        <v>0</v>
      </c>
      <c r="AK75" s="8">
        <v>0</v>
      </c>
      <c r="AL75" s="6">
        <v>770.28000000000009</v>
      </c>
      <c r="AM75" s="8">
        <v>0.03</v>
      </c>
      <c r="AN75" s="6">
        <v>0</v>
      </c>
      <c r="AO75" s="8">
        <v>0</v>
      </c>
      <c r="AP75" s="6">
        <v>24135.84</v>
      </c>
      <c r="AQ75" s="8">
        <v>0.94</v>
      </c>
      <c r="AR75" s="6">
        <v>28757.64000000001</v>
      </c>
      <c r="AS75" s="8">
        <v>1.1200000000000001</v>
      </c>
      <c r="AT75" s="6">
        <v>4621.68</v>
      </c>
      <c r="AU75" s="8">
        <v>0.18</v>
      </c>
      <c r="AV75" s="6">
        <v>83448.240000000005</v>
      </c>
      <c r="AW75" s="8">
        <v>3.25</v>
      </c>
      <c r="AX75" s="6">
        <v>3209.55</v>
      </c>
      <c r="AY75" s="8">
        <v>0</v>
      </c>
      <c r="AZ75" s="6">
        <v>1283.8800000000003</v>
      </c>
      <c r="BA75" s="8">
        <v>0.05</v>
      </c>
      <c r="BB75" s="6">
        <v>57258.360000000008</v>
      </c>
      <c r="BC75" s="8">
        <v>2.23</v>
      </c>
      <c r="BD75" s="6">
        <v>39608.129999999997</v>
      </c>
      <c r="BE75" s="8">
        <v>1.54</v>
      </c>
      <c r="BF75" s="30">
        <f t="shared" si="8"/>
        <v>498173.46</v>
      </c>
      <c r="BG75" s="30">
        <f t="shared" si="9"/>
        <v>19.099999999999998</v>
      </c>
      <c r="BH75" s="4">
        <v>0</v>
      </c>
      <c r="BI75" s="4">
        <v>0</v>
      </c>
      <c r="BJ75" s="4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4" t="s">
        <v>382</v>
      </c>
      <c r="BS75" s="4"/>
      <c r="BT75" s="9"/>
      <c r="BU75" s="4"/>
      <c r="BV75" s="9"/>
      <c r="BW75" s="9"/>
      <c r="BX75" s="9"/>
      <c r="BY75" s="9"/>
      <c r="BZ75" s="9"/>
      <c r="CA75" s="9"/>
      <c r="CB75" s="4" t="s">
        <v>382</v>
      </c>
      <c r="CC75" s="4"/>
      <c r="CD75" s="9"/>
      <c r="CE75" s="4"/>
      <c r="CF75" s="9"/>
      <c r="CG75" s="9"/>
      <c r="CH75" s="9"/>
      <c r="CI75" s="9"/>
      <c r="CJ75" s="9"/>
      <c r="CK75" s="9"/>
      <c r="CL75" s="4" t="s">
        <v>382</v>
      </c>
      <c r="CM75" s="4"/>
      <c r="CN75" s="9"/>
      <c r="CO75" s="4"/>
      <c r="CP75" s="9"/>
      <c r="CQ75" s="9"/>
      <c r="CR75" s="9"/>
      <c r="CS75" s="9"/>
      <c r="CT75" s="9"/>
      <c r="CU75" s="9"/>
      <c r="CV75" s="4" t="s">
        <v>382</v>
      </c>
      <c r="CW75" s="4"/>
      <c r="CX75" s="9"/>
      <c r="CY75" s="4"/>
      <c r="CZ75" s="9"/>
      <c r="DA75" s="9"/>
      <c r="DB75" s="9"/>
      <c r="DC75" s="9"/>
      <c r="DD75" s="9"/>
      <c r="DE75" s="9"/>
      <c r="DF75" s="4" t="s">
        <v>382</v>
      </c>
      <c r="DG75" s="4"/>
      <c r="DH75" s="9"/>
      <c r="DI75" s="4"/>
      <c r="DJ75" s="9"/>
      <c r="DK75" s="9"/>
      <c r="DL75" s="9"/>
      <c r="DM75" s="9"/>
      <c r="DN75" s="9"/>
      <c r="DO75" s="9"/>
      <c r="DP75" s="4" t="s">
        <v>382</v>
      </c>
      <c r="DQ75" s="4"/>
      <c r="DR75" s="9"/>
      <c r="DS75" s="4"/>
      <c r="DT75" s="9"/>
      <c r="DU75" s="9"/>
      <c r="DV75" s="9"/>
      <c r="DW75" s="9"/>
      <c r="DX75" s="9"/>
      <c r="DY75" s="9"/>
      <c r="DZ75" s="4"/>
      <c r="EA75" s="4"/>
      <c r="EB75" s="4"/>
      <c r="EC75" s="4"/>
      <c r="ED75" s="4">
        <v>60</v>
      </c>
      <c r="EE75" s="4">
        <f>2</f>
        <v>2</v>
      </c>
      <c r="EF75" s="9"/>
    </row>
    <row r="76" spans="1:136" ht="15" customHeight="1" x14ac:dyDescent="0.25">
      <c r="A76" s="26">
        <v>73</v>
      </c>
      <c r="B76" s="27" t="s">
        <v>405</v>
      </c>
      <c r="C76" s="27" t="s">
        <v>616</v>
      </c>
      <c r="D76" s="1">
        <v>43466</v>
      </c>
      <c r="E76" s="1">
        <v>43830</v>
      </c>
      <c r="F76" s="9">
        <v>0</v>
      </c>
      <c r="G76" s="9">
        <v>0</v>
      </c>
      <c r="H76" s="9">
        <v>75029.440000000002</v>
      </c>
      <c r="I76" s="9">
        <v>524998.54</v>
      </c>
      <c r="J76" s="9">
        <v>339092.60000000003</v>
      </c>
      <c r="K76" s="9">
        <v>61780.80000000001</v>
      </c>
      <c r="L76" s="9">
        <v>124125.14000000001</v>
      </c>
      <c r="M76" s="9">
        <v>510811.27</v>
      </c>
      <c r="N76" s="9">
        <v>506011.27</v>
      </c>
      <c r="O76" s="9">
        <v>0</v>
      </c>
      <c r="P76" s="9">
        <v>0</v>
      </c>
      <c r="Q76" s="9">
        <v>4800</v>
      </c>
      <c r="R76" s="9">
        <v>0</v>
      </c>
      <c r="S76" s="9">
        <v>510811.27</v>
      </c>
      <c r="T76" s="9">
        <v>0</v>
      </c>
      <c r="U76" s="9">
        <v>0</v>
      </c>
      <c r="V76" s="9">
        <v>89216.709999999963</v>
      </c>
      <c r="W76" s="4" t="s">
        <v>238</v>
      </c>
      <c r="X76" s="6">
        <v>123165.14000000001</v>
      </c>
      <c r="Y76" s="8">
        <v>4.84</v>
      </c>
      <c r="Z76" s="6">
        <v>45729.000000000007</v>
      </c>
      <c r="AA76" s="8">
        <v>1.76</v>
      </c>
      <c r="AB76" s="6">
        <v>9808.3499999999985</v>
      </c>
      <c r="AC76" s="8">
        <v>0</v>
      </c>
      <c r="AD76" s="6">
        <v>11951.879999999997</v>
      </c>
      <c r="AE76" s="8">
        <v>0.45999999999999996</v>
      </c>
      <c r="AF76" s="6">
        <v>75348.960000000006</v>
      </c>
      <c r="AG76" s="8">
        <v>2.9</v>
      </c>
      <c r="AH76" s="6">
        <v>0</v>
      </c>
      <c r="AI76" s="8">
        <v>0</v>
      </c>
      <c r="AJ76" s="6">
        <v>0</v>
      </c>
      <c r="AK76" s="8">
        <v>0</v>
      </c>
      <c r="AL76" s="6">
        <v>779.5200000000001</v>
      </c>
      <c r="AM76" s="8">
        <v>0.03</v>
      </c>
      <c r="AN76" s="6">
        <v>0</v>
      </c>
      <c r="AO76" s="8">
        <v>0</v>
      </c>
      <c r="AP76" s="6">
        <v>24423.480000000007</v>
      </c>
      <c r="AQ76" s="8">
        <v>0.94</v>
      </c>
      <c r="AR76" s="6">
        <v>29100.240000000002</v>
      </c>
      <c r="AS76" s="8">
        <v>1.1200000000000001</v>
      </c>
      <c r="AT76" s="6">
        <v>4676.8799999999992</v>
      </c>
      <c r="AU76" s="8">
        <v>0.18</v>
      </c>
      <c r="AV76" s="6">
        <v>84442.920000000013</v>
      </c>
      <c r="AW76" s="8">
        <v>3.25</v>
      </c>
      <c r="AX76" s="6">
        <v>3247.7999999999997</v>
      </c>
      <c r="AY76" s="8">
        <v>0</v>
      </c>
      <c r="AZ76" s="6">
        <v>1299.1200000000001</v>
      </c>
      <c r="BA76" s="8">
        <v>0.05</v>
      </c>
      <c r="BB76" s="6">
        <v>61780.80000000001</v>
      </c>
      <c r="BC76" s="8">
        <v>2.23</v>
      </c>
      <c r="BD76" s="6">
        <v>48284.45</v>
      </c>
      <c r="BE76" s="8">
        <v>1.86</v>
      </c>
      <c r="BF76" s="30">
        <f t="shared" si="8"/>
        <v>524038.54</v>
      </c>
      <c r="BG76" s="30">
        <f t="shared" si="9"/>
        <v>19.619999999999997</v>
      </c>
      <c r="BH76" s="4">
        <v>0</v>
      </c>
      <c r="BI76" s="4">
        <v>0</v>
      </c>
      <c r="BJ76" s="4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4" t="s">
        <v>382</v>
      </c>
      <c r="BS76" s="4"/>
      <c r="BT76" s="9"/>
      <c r="BU76" s="4"/>
      <c r="BV76" s="9"/>
      <c r="BW76" s="9"/>
      <c r="BX76" s="9"/>
      <c r="BY76" s="9"/>
      <c r="BZ76" s="9"/>
      <c r="CA76" s="9"/>
      <c r="CB76" s="4" t="s">
        <v>382</v>
      </c>
      <c r="CC76" s="4"/>
      <c r="CD76" s="9"/>
      <c r="CE76" s="4"/>
      <c r="CF76" s="9"/>
      <c r="CG76" s="9"/>
      <c r="CH76" s="9"/>
      <c r="CI76" s="9"/>
      <c r="CJ76" s="9"/>
      <c r="CK76" s="9"/>
      <c r="CL76" s="4" t="s">
        <v>382</v>
      </c>
      <c r="CM76" s="4"/>
      <c r="CN76" s="9"/>
      <c r="CO76" s="4"/>
      <c r="CP76" s="9"/>
      <c r="CQ76" s="9"/>
      <c r="CR76" s="9"/>
      <c r="CS76" s="9"/>
      <c r="CT76" s="9"/>
      <c r="CU76" s="9"/>
      <c r="CV76" s="4" t="s">
        <v>382</v>
      </c>
      <c r="CW76" s="4"/>
      <c r="CX76" s="9"/>
      <c r="CY76" s="4"/>
      <c r="CZ76" s="9"/>
      <c r="DA76" s="9"/>
      <c r="DB76" s="9"/>
      <c r="DC76" s="9"/>
      <c r="DD76" s="9"/>
      <c r="DE76" s="9"/>
      <c r="DF76" s="4" t="s">
        <v>382</v>
      </c>
      <c r="DG76" s="4"/>
      <c r="DH76" s="9"/>
      <c r="DI76" s="4"/>
      <c r="DJ76" s="9"/>
      <c r="DK76" s="9"/>
      <c r="DL76" s="9"/>
      <c r="DM76" s="9"/>
      <c r="DN76" s="9"/>
      <c r="DO76" s="9"/>
      <c r="DP76" s="4" t="s">
        <v>382</v>
      </c>
      <c r="DQ76" s="4"/>
      <c r="DR76" s="9"/>
      <c r="DS76" s="4"/>
      <c r="DT76" s="9"/>
      <c r="DU76" s="9"/>
      <c r="DV76" s="9"/>
      <c r="DW76" s="9"/>
      <c r="DX76" s="9"/>
      <c r="DY76" s="9"/>
      <c r="DZ76" s="4"/>
      <c r="EA76" s="4"/>
      <c r="EB76" s="4"/>
      <c r="EC76" s="4"/>
      <c r="ED76" s="4">
        <v>108</v>
      </c>
      <c r="EE76" s="4">
        <f>1</f>
        <v>1</v>
      </c>
      <c r="EF76" s="9">
        <v>5446.1</v>
      </c>
    </row>
    <row r="77" spans="1:136" ht="15" customHeight="1" x14ac:dyDescent="0.25">
      <c r="A77" s="26">
        <v>74</v>
      </c>
      <c r="B77" s="43" t="s">
        <v>684</v>
      </c>
      <c r="C77" s="43" t="s">
        <v>685</v>
      </c>
      <c r="D77" s="1">
        <v>43466</v>
      </c>
      <c r="E77" s="1">
        <v>43830</v>
      </c>
      <c r="F77" s="9">
        <v>0</v>
      </c>
      <c r="G77" s="9">
        <v>0</v>
      </c>
      <c r="H77" s="9">
        <v>0</v>
      </c>
      <c r="I77" s="9">
        <v>1362446.7799999998</v>
      </c>
      <c r="J77" s="9">
        <v>876922.79</v>
      </c>
      <c r="K77" s="9">
        <v>166992.96000000002</v>
      </c>
      <c r="L77" s="9">
        <v>318531.02999999985</v>
      </c>
      <c r="M77" s="9">
        <v>1221369.67</v>
      </c>
      <c r="N77" s="9">
        <v>1213569.67</v>
      </c>
      <c r="O77" s="9">
        <v>0</v>
      </c>
      <c r="P77" s="9">
        <v>0</v>
      </c>
      <c r="Q77" s="9">
        <v>7800</v>
      </c>
      <c r="R77" s="9">
        <v>0</v>
      </c>
      <c r="S77" s="9">
        <v>1221369.67</v>
      </c>
      <c r="T77" s="9">
        <v>0</v>
      </c>
      <c r="U77" s="9">
        <v>0</v>
      </c>
      <c r="V77" s="9">
        <v>141077.10999999999</v>
      </c>
      <c r="W77" s="4" t="s">
        <v>238</v>
      </c>
      <c r="X77" s="6">
        <v>316971.02999999985</v>
      </c>
      <c r="Y77" s="8">
        <v>6.29</v>
      </c>
      <c r="Z77" s="6">
        <v>88691.28</v>
      </c>
      <c r="AA77" s="8">
        <v>1.76</v>
      </c>
      <c r="AB77" s="6">
        <v>19023.3</v>
      </c>
      <c r="AC77" s="8">
        <v>0</v>
      </c>
      <c r="AD77" s="6">
        <v>17637.599999999995</v>
      </c>
      <c r="AE77" s="8">
        <v>0.35</v>
      </c>
      <c r="AF77" s="6">
        <v>146139.12</v>
      </c>
      <c r="AG77" s="8">
        <v>2.9</v>
      </c>
      <c r="AH77" s="6">
        <v>60471.359999999986</v>
      </c>
      <c r="AI77" s="8">
        <v>1.2</v>
      </c>
      <c r="AJ77" s="6">
        <v>245412.96000000002</v>
      </c>
      <c r="AK77" s="8">
        <v>4.87</v>
      </c>
      <c r="AL77" s="6">
        <v>1511.7599999999998</v>
      </c>
      <c r="AM77" s="8">
        <v>0.03</v>
      </c>
      <c r="AN77" s="6">
        <v>0</v>
      </c>
      <c r="AO77" s="8">
        <v>0</v>
      </c>
      <c r="AP77" s="6">
        <v>47369.280000000006</v>
      </c>
      <c r="AQ77" s="8">
        <v>0.94</v>
      </c>
      <c r="AR77" s="6">
        <v>56439.840000000018</v>
      </c>
      <c r="AS77" s="8">
        <v>1.1200000000000001</v>
      </c>
      <c r="AT77" s="6">
        <v>7055.04</v>
      </c>
      <c r="AU77" s="8">
        <v>0.14000000000000001</v>
      </c>
      <c r="AV77" s="6">
        <v>128501.75999999995</v>
      </c>
      <c r="AW77" s="8">
        <v>2.5499999999999998</v>
      </c>
      <c r="AX77" s="6">
        <v>6299.0999999999995</v>
      </c>
      <c r="AY77" s="8">
        <v>0</v>
      </c>
      <c r="AZ77" s="6">
        <v>1511.7599999999998</v>
      </c>
      <c r="BA77" s="8">
        <v>0.03</v>
      </c>
      <c r="BB77" s="6">
        <v>166992.96000000002</v>
      </c>
      <c r="BC77" s="8">
        <v>3.19</v>
      </c>
      <c r="BD77" s="6">
        <v>50858.630000000005</v>
      </c>
      <c r="BE77" s="8">
        <v>1.0100000000000002</v>
      </c>
      <c r="BF77" s="30">
        <f t="shared" si="8"/>
        <v>1360886.7799999998</v>
      </c>
      <c r="BG77" s="30">
        <f t="shared" si="9"/>
        <v>26.38000000000001</v>
      </c>
      <c r="BH77" s="4">
        <v>0</v>
      </c>
      <c r="BI77" s="4">
        <v>0</v>
      </c>
      <c r="BJ77" s="4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4" t="s">
        <v>382</v>
      </c>
      <c r="BS77" s="4"/>
      <c r="BT77" s="9"/>
      <c r="BU77" s="4"/>
      <c r="BV77" s="9"/>
      <c r="BW77" s="9"/>
      <c r="BX77" s="9"/>
      <c r="BY77" s="9"/>
      <c r="BZ77" s="9"/>
      <c r="CA77" s="9"/>
      <c r="CB77" s="4" t="s">
        <v>382</v>
      </c>
      <c r="CC77" s="4"/>
      <c r="CD77" s="9"/>
      <c r="CE77" s="4"/>
      <c r="CF77" s="9"/>
      <c r="CG77" s="9"/>
      <c r="CH77" s="9"/>
      <c r="CI77" s="9"/>
      <c r="CJ77" s="9"/>
      <c r="CK77" s="9"/>
      <c r="CL77" s="4" t="s">
        <v>382</v>
      </c>
      <c r="CM77" s="4"/>
      <c r="CN77" s="9"/>
      <c r="CO77" s="4"/>
      <c r="CP77" s="9"/>
      <c r="CQ77" s="9"/>
      <c r="CR77" s="9"/>
      <c r="CS77" s="9"/>
      <c r="CT77" s="9"/>
      <c r="CU77" s="9"/>
      <c r="CV77" s="4" t="s">
        <v>382</v>
      </c>
      <c r="CW77" s="4"/>
      <c r="CX77" s="9"/>
      <c r="CY77" s="4"/>
      <c r="CZ77" s="9"/>
      <c r="DA77" s="9"/>
      <c r="DB77" s="9"/>
      <c r="DC77" s="9"/>
      <c r="DD77" s="9"/>
      <c r="DE77" s="9"/>
      <c r="DF77" s="4" t="s">
        <v>382</v>
      </c>
      <c r="DG77" s="4"/>
      <c r="DH77" s="9"/>
      <c r="DI77" s="4"/>
      <c r="DJ77" s="9"/>
      <c r="DK77" s="9"/>
      <c r="DL77" s="9"/>
      <c r="DM77" s="9"/>
      <c r="DN77" s="9"/>
      <c r="DO77" s="9"/>
      <c r="DP77" s="4" t="s">
        <v>382</v>
      </c>
      <c r="DQ77" s="4"/>
      <c r="DR77" s="9"/>
      <c r="DS77" s="4"/>
      <c r="DT77" s="9"/>
      <c r="DU77" s="9"/>
      <c r="DV77" s="9"/>
      <c r="DW77" s="9"/>
      <c r="DX77" s="9"/>
      <c r="DY77" s="9"/>
      <c r="DZ77" s="4"/>
      <c r="EA77" s="4"/>
      <c r="EB77" s="4"/>
      <c r="EC77" s="4"/>
      <c r="ED77" s="4">
        <v>96</v>
      </c>
      <c r="EE77" s="63">
        <v>3</v>
      </c>
      <c r="EF77" s="9"/>
    </row>
    <row r="78" spans="1:136" ht="15" customHeight="1" x14ac:dyDescent="0.25">
      <c r="A78" s="26">
        <v>75</v>
      </c>
      <c r="B78" s="27" t="s">
        <v>563</v>
      </c>
      <c r="C78" s="27" t="s">
        <v>617</v>
      </c>
      <c r="D78" s="1">
        <v>43466</v>
      </c>
      <c r="E78" s="1">
        <v>43830</v>
      </c>
      <c r="F78" s="9">
        <v>0</v>
      </c>
      <c r="G78" s="9">
        <v>0</v>
      </c>
      <c r="H78" s="9">
        <v>246836.09000000003</v>
      </c>
      <c r="I78" s="9">
        <v>1540800.9300000002</v>
      </c>
      <c r="J78" s="9">
        <v>921547.77</v>
      </c>
      <c r="K78" s="9">
        <v>265720.26000000007</v>
      </c>
      <c r="L78" s="9">
        <v>353532.9</v>
      </c>
      <c r="M78" s="9">
        <v>1361724.58</v>
      </c>
      <c r="N78" s="9">
        <v>1356924.58</v>
      </c>
      <c r="O78" s="9">
        <v>0</v>
      </c>
      <c r="P78" s="9">
        <v>0</v>
      </c>
      <c r="Q78" s="9">
        <v>4800</v>
      </c>
      <c r="R78" s="9">
        <v>0</v>
      </c>
      <c r="S78" s="9">
        <v>1361724.58</v>
      </c>
      <c r="T78" s="9">
        <v>0</v>
      </c>
      <c r="U78" s="9">
        <v>0</v>
      </c>
      <c r="V78" s="9">
        <v>425912.43999999994</v>
      </c>
      <c r="W78" s="4" t="s">
        <v>238</v>
      </c>
      <c r="X78" s="6">
        <v>352572.90000000008</v>
      </c>
      <c r="Y78" s="8">
        <v>6.5699999999999994</v>
      </c>
      <c r="Z78" s="6">
        <v>91228.76999999999</v>
      </c>
      <c r="AA78" s="8">
        <v>1.7</v>
      </c>
      <c r="AB78" s="6">
        <v>21644.789999999997</v>
      </c>
      <c r="AC78" s="8">
        <v>0</v>
      </c>
      <c r="AD78" s="6">
        <v>12879.39</v>
      </c>
      <c r="AE78" s="8">
        <v>0.24</v>
      </c>
      <c r="AF78" s="6">
        <v>155625.59999999998</v>
      </c>
      <c r="AG78" s="8">
        <v>2.9</v>
      </c>
      <c r="AH78" s="6">
        <v>80495.999999999985</v>
      </c>
      <c r="AI78" s="8">
        <v>1.5</v>
      </c>
      <c r="AJ78" s="6">
        <v>261343.77</v>
      </c>
      <c r="AK78" s="8">
        <v>4.87</v>
      </c>
      <c r="AL78" s="6">
        <v>536.63999999999987</v>
      </c>
      <c r="AM78" s="8">
        <v>0.01</v>
      </c>
      <c r="AN78" s="6">
        <v>0</v>
      </c>
      <c r="AO78" s="8">
        <v>0</v>
      </c>
      <c r="AP78" s="6">
        <v>50444.13</v>
      </c>
      <c r="AQ78" s="8">
        <v>0.94</v>
      </c>
      <c r="AR78" s="6">
        <v>53664.000000000007</v>
      </c>
      <c r="AS78" s="8">
        <v>1</v>
      </c>
      <c r="AT78" s="6">
        <v>5366.4000000000005</v>
      </c>
      <c r="AU78" s="8">
        <v>0.1</v>
      </c>
      <c r="AV78" s="6">
        <v>107327.91</v>
      </c>
      <c r="AW78" s="8">
        <v>2</v>
      </c>
      <c r="AX78" s="6">
        <v>7167.1500000000005</v>
      </c>
      <c r="AY78" s="8">
        <v>0</v>
      </c>
      <c r="AZ78" s="6">
        <v>536.63999999999987</v>
      </c>
      <c r="BA78" s="8">
        <v>0.01</v>
      </c>
      <c r="BB78" s="6">
        <v>265720.26000000007</v>
      </c>
      <c r="BC78" s="8">
        <v>4.88</v>
      </c>
      <c r="BD78" s="6">
        <v>73286.58</v>
      </c>
      <c r="BE78" s="8">
        <v>1.47</v>
      </c>
      <c r="BF78" s="30">
        <f t="shared" si="8"/>
        <v>1539840.9299999997</v>
      </c>
      <c r="BG78" s="30">
        <f t="shared" si="9"/>
        <v>28.190000000000005</v>
      </c>
      <c r="BH78" s="4">
        <v>0</v>
      </c>
      <c r="BI78" s="4">
        <v>0</v>
      </c>
      <c r="BJ78" s="4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4" t="s">
        <v>382</v>
      </c>
      <c r="BS78" s="4"/>
      <c r="BT78" s="9"/>
      <c r="BU78" s="4"/>
      <c r="BV78" s="9"/>
      <c r="BW78" s="9"/>
      <c r="BX78" s="9"/>
      <c r="BY78" s="9"/>
      <c r="BZ78" s="9"/>
      <c r="CA78" s="9"/>
      <c r="CB78" s="4" t="s">
        <v>382</v>
      </c>
      <c r="CC78" s="4"/>
      <c r="CD78" s="9"/>
      <c r="CE78" s="4"/>
      <c r="CF78" s="9"/>
      <c r="CG78" s="9"/>
      <c r="CH78" s="9"/>
      <c r="CI78" s="9"/>
      <c r="CJ78" s="9"/>
      <c r="CK78" s="9"/>
      <c r="CL78" s="4" t="s">
        <v>382</v>
      </c>
      <c r="CM78" s="4"/>
      <c r="CN78" s="9"/>
      <c r="CO78" s="4"/>
      <c r="CP78" s="9"/>
      <c r="CQ78" s="9"/>
      <c r="CR78" s="9"/>
      <c r="CS78" s="9"/>
      <c r="CT78" s="9"/>
      <c r="CU78" s="9"/>
      <c r="CV78" s="4" t="s">
        <v>382</v>
      </c>
      <c r="CW78" s="4"/>
      <c r="CX78" s="9"/>
      <c r="CY78" s="4"/>
      <c r="CZ78" s="9"/>
      <c r="DA78" s="9"/>
      <c r="DB78" s="9"/>
      <c r="DC78" s="9"/>
      <c r="DD78" s="9"/>
      <c r="DE78" s="9"/>
      <c r="DF78" s="4" t="s">
        <v>382</v>
      </c>
      <c r="DG78" s="4"/>
      <c r="DH78" s="9"/>
      <c r="DI78" s="4"/>
      <c r="DJ78" s="9"/>
      <c r="DK78" s="9"/>
      <c r="DL78" s="9"/>
      <c r="DM78" s="9"/>
      <c r="DN78" s="9"/>
      <c r="DO78" s="9"/>
      <c r="DP78" s="4" t="s">
        <v>382</v>
      </c>
      <c r="DQ78" s="4"/>
      <c r="DR78" s="9"/>
      <c r="DS78" s="4"/>
      <c r="DT78" s="9"/>
      <c r="DU78" s="9"/>
      <c r="DV78" s="9"/>
      <c r="DW78" s="9"/>
      <c r="DX78" s="9"/>
      <c r="DY78" s="9"/>
      <c r="DZ78" s="4"/>
      <c r="EA78" s="4"/>
      <c r="EB78" s="4"/>
      <c r="EC78" s="4"/>
      <c r="ED78" s="4">
        <v>84</v>
      </c>
      <c r="EE78" s="4">
        <f>5</f>
        <v>5</v>
      </c>
      <c r="EF78" s="9">
        <v>34539.72</v>
      </c>
    </row>
    <row r="79" spans="1:136" ht="15" customHeight="1" x14ac:dyDescent="0.25">
      <c r="A79" s="26">
        <v>76</v>
      </c>
      <c r="B79" s="27" t="s">
        <v>565</v>
      </c>
      <c r="C79" s="27" t="s">
        <v>618</v>
      </c>
      <c r="D79" s="1">
        <v>43466</v>
      </c>
      <c r="E79" s="1">
        <v>43830</v>
      </c>
      <c r="F79" s="9">
        <v>0</v>
      </c>
      <c r="G79" s="9">
        <v>0</v>
      </c>
      <c r="H79" s="9">
        <v>296203.05</v>
      </c>
      <c r="I79" s="9">
        <v>1992911.0521126762</v>
      </c>
      <c r="J79" s="9">
        <v>1328113.6600000001</v>
      </c>
      <c r="K79" s="9">
        <v>174484.2</v>
      </c>
      <c r="L79" s="9">
        <v>490313.19211267598</v>
      </c>
      <c r="M79" s="9">
        <v>1968242.13</v>
      </c>
      <c r="N79" s="9">
        <v>1963442.13</v>
      </c>
      <c r="O79" s="9">
        <v>0</v>
      </c>
      <c r="P79" s="9">
        <v>0</v>
      </c>
      <c r="Q79" s="9">
        <v>4800</v>
      </c>
      <c r="R79" s="9">
        <v>0</v>
      </c>
      <c r="S79" s="9">
        <v>1968242.13</v>
      </c>
      <c r="T79" s="9">
        <v>0</v>
      </c>
      <c r="U79" s="9">
        <v>0</v>
      </c>
      <c r="V79" s="9">
        <v>320871.97211267613</v>
      </c>
      <c r="W79" s="4" t="s">
        <v>238</v>
      </c>
      <c r="X79" s="6">
        <v>489353.19211267598</v>
      </c>
      <c r="Y79" s="8">
        <v>6.5699999999999994</v>
      </c>
      <c r="Z79" s="6">
        <v>145501.26</v>
      </c>
      <c r="AA79" s="8">
        <v>2.41</v>
      </c>
      <c r="AB79" s="6">
        <v>28887.09</v>
      </c>
      <c r="AC79" s="8">
        <v>0</v>
      </c>
      <c r="AD79" s="6">
        <v>35200.199999999997</v>
      </c>
      <c r="AE79" s="8">
        <v>0.45999999999999996</v>
      </c>
      <c r="AF79" s="6">
        <v>221914.08</v>
      </c>
      <c r="AG79" s="8">
        <v>2.9</v>
      </c>
      <c r="AH79" s="6">
        <v>130852.68000000004</v>
      </c>
      <c r="AI79" s="8">
        <v>1.71</v>
      </c>
      <c r="AJ79" s="6">
        <v>316019.88000000006</v>
      </c>
      <c r="AK79" s="8">
        <v>4.87</v>
      </c>
      <c r="AL79" s="6">
        <v>2295.7200000000007</v>
      </c>
      <c r="AM79" s="8">
        <v>0.03</v>
      </c>
      <c r="AN79" s="6">
        <v>0</v>
      </c>
      <c r="AO79" s="8">
        <v>0</v>
      </c>
      <c r="AP79" s="6">
        <v>0</v>
      </c>
      <c r="AQ79" s="8">
        <v>0</v>
      </c>
      <c r="AR79" s="6">
        <v>85704.719999999987</v>
      </c>
      <c r="AS79" s="8">
        <v>1.1200000000000001</v>
      </c>
      <c r="AT79" s="6">
        <v>13773.959999999995</v>
      </c>
      <c r="AU79" s="8">
        <v>0.18</v>
      </c>
      <c r="AV79" s="6">
        <v>210504.00000000003</v>
      </c>
      <c r="AW79" s="8">
        <v>3.25</v>
      </c>
      <c r="AX79" s="6">
        <v>9565.2599999999984</v>
      </c>
      <c r="AY79" s="8">
        <v>0</v>
      </c>
      <c r="AZ79" s="6">
        <v>3826.2000000000007</v>
      </c>
      <c r="BA79" s="8">
        <v>0.05</v>
      </c>
      <c r="BB79" s="6">
        <v>174484.2</v>
      </c>
      <c r="BC79" s="8">
        <v>2.23</v>
      </c>
      <c r="BD79" s="6">
        <v>124068.60999999999</v>
      </c>
      <c r="BE79" s="8">
        <v>1.6199999999999999</v>
      </c>
      <c r="BF79" s="30">
        <f t="shared" si="8"/>
        <v>1991951.0521126757</v>
      </c>
      <c r="BG79" s="30">
        <f t="shared" si="9"/>
        <v>27.400000000000006</v>
      </c>
      <c r="BH79" s="4">
        <v>0</v>
      </c>
      <c r="BI79" s="4">
        <v>0</v>
      </c>
      <c r="BJ79" s="4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4" t="s">
        <v>382</v>
      </c>
      <c r="BS79" s="4"/>
      <c r="BT79" s="9"/>
      <c r="BU79" s="4"/>
      <c r="BV79" s="9"/>
      <c r="BW79" s="9"/>
      <c r="BX79" s="9"/>
      <c r="BY79" s="9"/>
      <c r="BZ79" s="9"/>
      <c r="CA79" s="9"/>
      <c r="CB79" s="4" t="s">
        <v>382</v>
      </c>
      <c r="CC79" s="4"/>
      <c r="CD79" s="9"/>
      <c r="CE79" s="4"/>
      <c r="CF79" s="9"/>
      <c r="CG79" s="9"/>
      <c r="CH79" s="9"/>
      <c r="CI79" s="9"/>
      <c r="CJ79" s="9"/>
      <c r="CK79" s="9"/>
      <c r="CL79" s="4" t="s">
        <v>382</v>
      </c>
      <c r="CM79" s="4"/>
      <c r="CN79" s="9"/>
      <c r="CO79" s="4"/>
      <c r="CP79" s="9"/>
      <c r="CQ79" s="9"/>
      <c r="CR79" s="9"/>
      <c r="CS79" s="9"/>
      <c r="CT79" s="9"/>
      <c r="CU79" s="9"/>
      <c r="CV79" s="4" t="s">
        <v>382</v>
      </c>
      <c r="CW79" s="4"/>
      <c r="CX79" s="9"/>
      <c r="CY79" s="4"/>
      <c r="CZ79" s="9"/>
      <c r="DA79" s="9"/>
      <c r="DB79" s="9"/>
      <c r="DC79" s="9"/>
      <c r="DD79" s="9"/>
      <c r="DE79" s="9"/>
      <c r="DF79" s="4" t="s">
        <v>382</v>
      </c>
      <c r="DG79" s="4"/>
      <c r="DH79" s="9"/>
      <c r="DI79" s="4"/>
      <c r="DJ79" s="9"/>
      <c r="DK79" s="9"/>
      <c r="DL79" s="9"/>
      <c r="DM79" s="9"/>
      <c r="DN79" s="9"/>
      <c r="DO79" s="9"/>
      <c r="DP79" s="4" t="s">
        <v>382</v>
      </c>
      <c r="DQ79" s="4"/>
      <c r="DR79" s="9"/>
      <c r="DS79" s="4"/>
      <c r="DT79" s="9"/>
      <c r="DU79" s="9"/>
      <c r="DV79" s="9"/>
      <c r="DW79" s="9"/>
      <c r="DX79" s="9"/>
      <c r="DY79" s="9"/>
      <c r="DZ79" s="4"/>
      <c r="EA79" s="4"/>
      <c r="EB79" s="4"/>
      <c r="EC79" s="4"/>
      <c r="ED79" s="4">
        <v>204</v>
      </c>
      <c r="EE79" s="4">
        <f>2</f>
        <v>2</v>
      </c>
      <c r="EF79" s="9">
        <v>999.15</v>
      </c>
    </row>
    <row r="80" spans="1:136" ht="15" customHeight="1" x14ac:dyDescent="0.25">
      <c r="A80" s="26">
        <v>77</v>
      </c>
      <c r="B80" s="27" t="s">
        <v>406</v>
      </c>
      <c r="C80" s="27" t="s">
        <v>619</v>
      </c>
      <c r="D80" s="1">
        <v>43466</v>
      </c>
      <c r="E80" s="1">
        <v>43830</v>
      </c>
      <c r="F80" s="9">
        <v>0</v>
      </c>
      <c r="G80" s="9">
        <v>0</v>
      </c>
      <c r="H80" s="9">
        <v>113062.38</v>
      </c>
      <c r="I80" s="9">
        <v>343631.26999999996</v>
      </c>
      <c r="J80" s="9">
        <v>220234.38999999996</v>
      </c>
      <c r="K80" s="9">
        <v>38921.58</v>
      </c>
      <c r="L80" s="9">
        <v>84475.299999999988</v>
      </c>
      <c r="M80" s="9">
        <v>262371.04000000004</v>
      </c>
      <c r="N80" s="9">
        <v>262371.04000000004</v>
      </c>
      <c r="O80" s="9">
        <v>0</v>
      </c>
      <c r="P80" s="9">
        <v>0</v>
      </c>
      <c r="Q80" s="9">
        <v>0</v>
      </c>
      <c r="R80" s="9">
        <v>0</v>
      </c>
      <c r="S80" s="9">
        <v>262371.04000000004</v>
      </c>
      <c r="T80" s="9">
        <v>0</v>
      </c>
      <c r="U80" s="9">
        <v>0</v>
      </c>
      <c r="V80" s="9">
        <v>194322.6399999999</v>
      </c>
      <c r="W80" s="4" t="s">
        <v>238</v>
      </c>
      <c r="X80" s="6">
        <v>84475.299999999988</v>
      </c>
      <c r="Y80" s="8">
        <v>4.84</v>
      </c>
      <c r="Z80" s="6">
        <v>28158.499999999993</v>
      </c>
      <c r="AA80" s="8">
        <v>1.76</v>
      </c>
      <c r="AB80" s="6">
        <v>6588.9000000000005</v>
      </c>
      <c r="AC80" s="8">
        <v>0</v>
      </c>
      <c r="AD80" s="6">
        <v>8028.7600000000011</v>
      </c>
      <c r="AE80" s="8">
        <v>0.45999999999999996</v>
      </c>
      <c r="AF80" s="6">
        <v>50615.44000000001</v>
      </c>
      <c r="AG80" s="8">
        <v>2.9</v>
      </c>
      <c r="AH80" s="6">
        <v>0</v>
      </c>
      <c r="AI80" s="8">
        <v>0</v>
      </c>
      <c r="AJ80" s="6">
        <v>0</v>
      </c>
      <c r="AK80" s="8">
        <v>0</v>
      </c>
      <c r="AL80" s="6">
        <v>523.66</v>
      </c>
      <c r="AM80" s="8">
        <v>0.03</v>
      </c>
      <c r="AN80" s="6">
        <v>0</v>
      </c>
      <c r="AO80" s="8">
        <v>0</v>
      </c>
      <c r="AP80" s="6">
        <v>16406.379999999997</v>
      </c>
      <c r="AQ80" s="8">
        <v>0.94</v>
      </c>
      <c r="AR80" s="6">
        <v>19548.04</v>
      </c>
      <c r="AS80" s="8">
        <v>1.1200000000000001</v>
      </c>
      <c r="AT80" s="6">
        <v>3141.64</v>
      </c>
      <c r="AU80" s="8">
        <v>0.18</v>
      </c>
      <c r="AV80" s="6">
        <v>56724.239999999991</v>
      </c>
      <c r="AW80" s="8">
        <v>3.25</v>
      </c>
      <c r="AX80" s="6">
        <v>2181.75</v>
      </c>
      <c r="AY80" s="8">
        <v>0</v>
      </c>
      <c r="AZ80" s="6">
        <v>872.74000000000012</v>
      </c>
      <c r="BA80" s="8">
        <v>0.05</v>
      </c>
      <c r="BB80" s="6">
        <v>38921.58</v>
      </c>
      <c r="BC80" s="8">
        <v>2.23</v>
      </c>
      <c r="BD80" s="6">
        <v>27444.339999999997</v>
      </c>
      <c r="BE80" s="8">
        <v>1.57</v>
      </c>
      <c r="BF80" s="30">
        <f t="shared" si="8"/>
        <v>343631.27</v>
      </c>
      <c r="BG80" s="30">
        <f t="shared" si="9"/>
        <v>19.329999999999998</v>
      </c>
      <c r="BH80" s="4">
        <v>0</v>
      </c>
      <c r="BI80" s="4">
        <v>0</v>
      </c>
      <c r="BJ80" s="4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4" t="s">
        <v>382</v>
      </c>
      <c r="BS80" s="4"/>
      <c r="BT80" s="9"/>
      <c r="BU80" s="4"/>
      <c r="BV80" s="9"/>
      <c r="BW80" s="9"/>
      <c r="BX80" s="9"/>
      <c r="BY80" s="9"/>
      <c r="BZ80" s="9"/>
      <c r="CA80" s="9"/>
      <c r="CB80" s="4" t="s">
        <v>382</v>
      </c>
      <c r="CC80" s="4"/>
      <c r="CD80" s="9"/>
      <c r="CE80" s="4"/>
      <c r="CF80" s="9"/>
      <c r="CG80" s="9"/>
      <c r="CH80" s="9"/>
      <c r="CI80" s="9"/>
      <c r="CJ80" s="9"/>
      <c r="CK80" s="9"/>
      <c r="CL80" s="4" t="s">
        <v>382</v>
      </c>
      <c r="CM80" s="4"/>
      <c r="CN80" s="9"/>
      <c r="CO80" s="4"/>
      <c r="CP80" s="9"/>
      <c r="CQ80" s="9"/>
      <c r="CR80" s="9"/>
      <c r="CS80" s="9"/>
      <c r="CT80" s="9"/>
      <c r="CU80" s="9"/>
      <c r="CV80" s="4" t="s">
        <v>382</v>
      </c>
      <c r="CW80" s="4"/>
      <c r="CX80" s="9"/>
      <c r="CY80" s="4"/>
      <c r="CZ80" s="9"/>
      <c r="DA80" s="9"/>
      <c r="DB80" s="9"/>
      <c r="DC80" s="9"/>
      <c r="DD80" s="9"/>
      <c r="DE80" s="9"/>
      <c r="DF80" s="4" t="s">
        <v>382</v>
      </c>
      <c r="DG80" s="4"/>
      <c r="DH80" s="9"/>
      <c r="DI80" s="4"/>
      <c r="DJ80" s="9"/>
      <c r="DK80" s="9"/>
      <c r="DL80" s="9"/>
      <c r="DM80" s="9"/>
      <c r="DN80" s="9"/>
      <c r="DO80" s="9"/>
      <c r="DP80" s="4" t="s">
        <v>382</v>
      </c>
      <c r="DQ80" s="4"/>
      <c r="DR80" s="9"/>
      <c r="DS80" s="4"/>
      <c r="DT80" s="9"/>
      <c r="DU80" s="9"/>
      <c r="DV80" s="9"/>
      <c r="DW80" s="9"/>
      <c r="DX80" s="9"/>
      <c r="DY80" s="9"/>
      <c r="DZ80" s="4"/>
      <c r="EA80" s="4"/>
      <c r="EB80" s="4"/>
      <c r="EC80" s="4"/>
      <c r="ED80" s="4">
        <v>132</v>
      </c>
      <c r="EE80" s="4">
        <f>2+1</f>
        <v>3</v>
      </c>
      <c r="EF80" s="9">
        <v>8800.59</v>
      </c>
    </row>
    <row r="81" spans="1:136" ht="15" customHeight="1" x14ac:dyDescent="0.25">
      <c r="A81" s="26">
        <v>78</v>
      </c>
      <c r="B81" s="27" t="s">
        <v>407</v>
      </c>
      <c r="C81" s="27" t="s">
        <v>620</v>
      </c>
      <c r="D81" s="1">
        <v>43466</v>
      </c>
      <c r="E81" s="1">
        <v>43830</v>
      </c>
      <c r="F81" s="9">
        <v>0</v>
      </c>
      <c r="G81" s="9">
        <v>0</v>
      </c>
      <c r="H81" s="9">
        <v>64542.27</v>
      </c>
      <c r="I81" s="9">
        <v>207560.40000000002</v>
      </c>
      <c r="J81" s="9">
        <v>128481.11999999998</v>
      </c>
      <c r="K81" s="9">
        <v>24942.960000000006</v>
      </c>
      <c r="L81" s="9">
        <v>54136.320000000022</v>
      </c>
      <c r="M81" s="9">
        <v>209057.77000000005</v>
      </c>
      <c r="N81" s="9">
        <v>209057.77000000005</v>
      </c>
      <c r="O81" s="9">
        <v>0</v>
      </c>
      <c r="P81" s="9">
        <v>0</v>
      </c>
      <c r="Q81" s="9">
        <v>0</v>
      </c>
      <c r="R81" s="9">
        <v>0</v>
      </c>
      <c r="S81" s="9">
        <v>209057.77000000005</v>
      </c>
      <c r="T81" s="9">
        <v>0</v>
      </c>
      <c r="U81" s="9">
        <v>0</v>
      </c>
      <c r="V81" s="9">
        <v>63044.929999999964</v>
      </c>
      <c r="W81" s="4" t="s">
        <v>238</v>
      </c>
      <c r="X81" s="6">
        <v>54136.320000000022</v>
      </c>
      <c r="Y81" s="8">
        <v>4.84</v>
      </c>
      <c r="Z81" s="6">
        <v>16404.980000000003</v>
      </c>
      <c r="AA81" s="8">
        <v>1.76</v>
      </c>
      <c r="AB81" s="6">
        <v>4222.41</v>
      </c>
      <c r="AC81" s="8">
        <v>0</v>
      </c>
      <c r="AD81" s="6">
        <v>5145.2399999999989</v>
      </c>
      <c r="AE81" s="8">
        <v>0.45999999999999996</v>
      </c>
      <c r="AF81" s="6">
        <v>32437.08</v>
      </c>
      <c r="AG81" s="8">
        <v>2.9</v>
      </c>
      <c r="AH81" s="6">
        <v>0</v>
      </c>
      <c r="AI81" s="8">
        <v>0</v>
      </c>
      <c r="AJ81" s="6">
        <v>0</v>
      </c>
      <c r="AK81" s="8">
        <v>0</v>
      </c>
      <c r="AL81" s="6">
        <v>335.52</v>
      </c>
      <c r="AM81" s="8">
        <v>0.03</v>
      </c>
      <c r="AN81" s="6">
        <v>0</v>
      </c>
      <c r="AO81" s="8">
        <v>0</v>
      </c>
      <c r="AP81" s="6">
        <v>10514.039999999999</v>
      </c>
      <c r="AQ81" s="8">
        <v>0.94</v>
      </c>
      <c r="AR81" s="6">
        <v>12527.400000000003</v>
      </c>
      <c r="AS81" s="8">
        <v>1.1200000000000001</v>
      </c>
      <c r="AT81" s="6">
        <v>2013.36</v>
      </c>
      <c r="AU81" s="8">
        <v>0.18</v>
      </c>
      <c r="AV81" s="6">
        <v>36351.840000000004</v>
      </c>
      <c r="AW81" s="8">
        <v>3.25</v>
      </c>
      <c r="AX81" s="6">
        <v>1398.15</v>
      </c>
      <c r="AY81" s="8">
        <v>0</v>
      </c>
      <c r="AZ81" s="6">
        <v>559.32000000000005</v>
      </c>
      <c r="BA81" s="8">
        <v>0.05</v>
      </c>
      <c r="BB81" s="6">
        <v>24942.960000000006</v>
      </c>
      <c r="BC81" s="8">
        <v>2.23</v>
      </c>
      <c r="BD81" s="6">
        <v>6571.7800000000007</v>
      </c>
      <c r="BE81" s="8">
        <v>0.59000000000000008</v>
      </c>
      <c r="BF81" s="30">
        <f t="shared" si="8"/>
        <v>207560.4</v>
      </c>
      <c r="BG81" s="30">
        <f t="shared" si="9"/>
        <v>18.349999999999998</v>
      </c>
      <c r="BH81" s="4">
        <v>0</v>
      </c>
      <c r="BI81" s="4">
        <v>0</v>
      </c>
      <c r="BJ81" s="4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4" t="s">
        <v>382</v>
      </c>
      <c r="BS81" s="4"/>
      <c r="BT81" s="9"/>
      <c r="BU81" s="4"/>
      <c r="BV81" s="9"/>
      <c r="BW81" s="9"/>
      <c r="BX81" s="9"/>
      <c r="BY81" s="9"/>
      <c r="BZ81" s="9"/>
      <c r="CA81" s="9"/>
      <c r="CB81" s="4" t="s">
        <v>382</v>
      </c>
      <c r="CC81" s="4"/>
      <c r="CD81" s="9"/>
      <c r="CE81" s="4"/>
      <c r="CF81" s="9"/>
      <c r="CG81" s="9"/>
      <c r="CH81" s="9"/>
      <c r="CI81" s="9"/>
      <c r="CJ81" s="9"/>
      <c r="CK81" s="9"/>
      <c r="CL81" s="4" t="s">
        <v>382</v>
      </c>
      <c r="CM81" s="4"/>
      <c r="CN81" s="9"/>
      <c r="CO81" s="4"/>
      <c r="CP81" s="9"/>
      <c r="CQ81" s="9"/>
      <c r="CR81" s="9"/>
      <c r="CS81" s="9"/>
      <c r="CT81" s="9"/>
      <c r="CU81" s="9"/>
      <c r="CV81" s="4" t="s">
        <v>382</v>
      </c>
      <c r="CW81" s="4"/>
      <c r="CX81" s="9"/>
      <c r="CY81" s="4"/>
      <c r="CZ81" s="9"/>
      <c r="DA81" s="9"/>
      <c r="DB81" s="9"/>
      <c r="DC81" s="9"/>
      <c r="DD81" s="9"/>
      <c r="DE81" s="9"/>
      <c r="DF81" s="4" t="s">
        <v>382</v>
      </c>
      <c r="DG81" s="4"/>
      <c r="DH81" s="9"/>
      <c r="DI81" s="4"/>
      <c r="DJ81" s="9"/>
      <c r="DK81" s="9"/>
      <c r="DL81" s="9"/>
      <c r="DM81" s="9"/>
      <c r="DN81" s="9"/>
      <c r="DO81" s="9"/>
      <c r="DP81" s="4" t="s">
        <v>382</v>
      </c>
      <c r="DQ81" s="4"/>
      <c r="DR81" s="9"/>
      <c r="DS81" s="4"/>
      <c r="DT81" s="9"/>
      <c r="DU81" s="9"/>
      <c r="DV81" s="9"/>
      <c r="DW81" s="9"/>
      <c r="DX81" s="9"/>
      <c r="DY81" s="9"/>
      <c r="DZ81" s="4"/>
      <c r="EA81" s="4"/>
      <c r="EB81" s="4"/>
      <c r="EC81" s="4"/>
      <c r="ED81" s="4">
        <v>60</v>
      </c>
      <c r="EE81" s="4">
        <f>1</f>
        <v>1</v>
      </c>
      <c r="EF81" s="9"/>
    </row>
    <row r="82" spans="1:136" ht="15" customHeight="1" x14ac:dyDescent="0.25">
      <c r="A82" s="26">
        <v>79</v>
      </c>
      <c r="B82" s="27" t="s">
        <v>408</v>
      </c>
      <c r="C82" s="27" t="s">
        <v>621</v>
      </c>
      <c r="D82" s="1">
        <v>43466</v>
      </c>
      <c r="E82" s="1">
        <v>43830</v>
      </c>
      <c r="F82" s="9">
        <v>0</v>
      </c>
      <c r="G82" s="9">
        <v>0</v>
      </c>
      <c r="H82" s="9">
        <v>73442.78</v>
      </c>
      <c r="I82" s="9">
        <v>764611.51000000013</v>
      </c>
      <c r="J82" s="9">
        <v>501265</v>
      </c>
      <c r="K82" s="9">
        <v>83831.039999999979</v>
      </c>
      <c r="L82" s="9">
        <v>179515.47000000006</v>
      </c>
      <c r="M82" s="9">
        <v>739096.15999999992</v>
      </c>
      <c r="N82" s="9">
        <v>739096.15999999992</v>
      </c>
      <c r="O82" s="9">
        <v>0</v>
      </c>
      <c r="P82" s="9">
        <v>0</v>
      </c>
      <c r="Q82" s="9">
        <v>0</v>
      </c>
      <c r="R82" s="9">
        <v>0</v>
      </c>
      <c r="S82" s="9">
        <v>739096.15999999992</v>
      </c>
      <c r="T82" s="9">
        <v>0</v>
      </c>
      <c r="U82" s="9">
        <v>0</v>
      </c>
      <c r="V82" s="9">
        <v>98958.130000000048</v>
      </c>
      <c r="W82" s="4" t="s">
        <v>238</v>
      </c>
      <c r="X82" s="6">
        <v>179515.47000000006</v>
      </c>
      <c r="Y82" s="8">
        <v>4.84</v>
      </c>
      <c r="Z82" s="6">
        <v>66162.720000000001</v>
      </c>
      <c r="AA82" s="8">
        <v>1.76</v>
      </c>
      <c r="AB82" s="6">
        <v>14191.109999999999</v>
      </c>
      <c r="AC82" s="8">
        <v>0</v>
      </c>
      <c r="AD82" s="6">
        <v>17292.48</v>
      </c>
      <c r="AE82" s="8">
        <v>0.45999999999999996</v>
      </c>
      <c r="AF82" s="6">
        <v>142099.19999999995</v>
      </c>
      <c r="AG82" s="8">
        <v>3.78</v>
      </c>
      <c r="AH82" s="6">
        <v>0</v>
      </c>
      <c r="AI82" s="8">
        <v>0</v>
      </c>
      <c r="AJ82" s="6">
        <v>0</v>
      </c>
      <c r="AK82" s="8">
        <v>0</v>
      </c>
      <c r="AL82" s="6">
        <v>1127.7599999999998</v>
      </c>
      <c r="AM82" s="8">
        <v>0.03</v>
      </c>
      <c r="AN82" s="6">
        <v>0</v>
      </c>
      <c r="AO82" s="8">
        <v>0</v>
      </c>
      <c r="AP82" s="6">
        <v>35336.880000000012</v>
      </c>
      <c r="AQ82" s="8">
        <v>0.94</v>
      </c>
      <c r="AR82" s="6">
        <v>42103.560000000005</v>
      </c>
      <c r="AS82" s="8">
        <v>1.1200000000000001</v>
      </c>
      <c r="AT82" s="6">
        <v>6766.5599999999977</v>
      </c>
      <c r="AU82" s="8">
        <v>0.18</v>
      </c>
      <c r="AV82" s="6">
        <v>122175.23999999999</v>
      </c>
      <c r="AW82" s="8">
        <v>3.25</v>
      </c>
      <c r="AX82" s="6">
        <v>4699.05</v>
      </c>
      <c r="AY82" s="8">
        <v>0</v>
      </c>
      <c r="AZ82" s="6">
        <v>1879.6799999999996</v>
      </c>
      <c r="BA82" s="8">
        <v>0.05</v>
      </c>
      <c r="BB82" s="6">
        <v>83831.039999999979</v>
      </c>
      <c r="BC82" s="8">
        <v>2.23</v>
      </c>
      <c r="BD82" s="6">
        <v>47430.76</v>
      </c>
      <c r="BE82" s="8">
        <v>1.26</v>
      </c>
      <c r="BF82" s="30">
        <f t="shared" ref="BF82:BF106" si="10">X82+Z82+AB82+AD82+AF82+AH82+AJ82+AL82+AN82+AP82+AR82+AT82+AV82+AX82+AZ82+BB82+BD82</f>
        <v>764611.51</v>
      </c>
      <c r="BG82" s="30">
        <f t="shared" ref="BG82:BG106" si="11">Y82+AA82+AC82+AE82+AG82+AI82+AK82+AM82+AO82+AQ82+AS82+AU82+AW82+AY82+BA82+BC82+BE82</f>
        <v>19.900000000000002</v>
      </c>
      <c r="BH82" s="4">
        <v>0</v>
      </c>
      <c r="BI82" s="4">
        <v>0</v>
      </c>
      <c r="BJ82" s="4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4" t="s">
        <v>382</v>
      </c>
      <c r="BS82" s="4"/>
      <c r="BT82" s="9"/>
      <c r="BU82" s="4"/>
      <c r="BV82" s="9"/>
      <c r="BW82" s="9"/>
      <c r="BX82" s="9"/>
      <c r="BY82" s="9"/>
      <c r="BZ82" s="9"/>
      <c r="CA82" s="9"/>
      <c r="CB82" s="4" t="s">
        <v>382</v>
      </c>
      <c r="CC82" s="4"/>
      <c r="CD82" s="9"/>
      <c r="CE82" s="4"/>
      <c r="CF82" s="9"/>
      <c r="CG82" s="9"/>
      <c r="CH82" s="9"/>
      <c r="CI82" s="9"/>
      <c r="CJ82" s="9"/>
      <c r="CK82" s="9"/>
      <c r="CL82" s="4" t="s">
        <v>382</v>
      </c>
      <c r="CM82" s="4"/>
      <c r="CN82" s="9"/>
      <c r="CO82" s="4"/>
      <c r="CP82" s="9"/>
      <c r="CQ82" s="9"/>
      <c r="CR82" s="9"/>
      <c r="CS82" s="9"/>
      <c r="CT82" s="9"/>
      <c r="CU82" s="9"/>
      <c r="CV82" s="4" t="s">
        <v>382</v>
      </c>
      <c r="CW82" s="4"/>
      <c r="CX82" s="9"/>
      <c r="CY82" s="4"/>
      <c r="CZ82" s="9"/>
      <c r="DA82" s="9"/>
      <c r="DB82" s="9"/>
      <c r="DC82" s="9"/>
      <c r="DD82" s="9"/>
      <c r="DE82" s="9"/>
      <c r="DF82" s="4" t="s">
        <v>382</v>
      </c>
      <c r="DG82" s="4"/>
      <c r="DH82" s="9"/>
      <c r="DI82" s="4"/>
      <c r="DJ82" s="9"/>
      <c r="DK82" s="9"/>
      <c r="DL82" s="9"/>
      <c r="DM82" s="9"/>
      <c r="DN82" s="9"/>
      <c r="DO82" s="9"/>
      <c r="DP82" s="4" t="s">
        <v>382</v>
      </c>
      <c r="DQ82" s="4"/>
      <c r="DR82" s="9"/>
      <c r="DS82" s="4"/>
      <c r="DT82" s="9"/>
      <c r="DU82" s="9"/>
      <c r="DV82" s="9"/>
      <c r="DW82" s="9"/>
      <c r="DX82" s="9"/>
      <c r="DY82" s="9"/>
      <c r="DZ82" s="4"/>
      <c r="EA82" s="4"/>
      <c r="EB82" s="4"/>
      <c r="EC82" s="4"/>
      <c r="ED82" s="4">
        <v>132</v>
      </c>
      <c r="EE82" s="4">
        <f>1</f>
        <v>1</v>
      </c>
      <c r="EF82" s="9">
        <v>6653.95</v>
      </c>
    </row>
    <row r="83" spans="1:136" ht="15" customHeight="1" x14ac:dyDescent="0.25">
      <c r="A83" s="26">
        <v>80</v>
      </c>
      <c r="B83" s="27" t="s">
        <v>409</v>
      </c>
      <c r="C83" s="27" t="s">
        <v>622</v>
      </c>
      <c r="D83" s="1">
        <v>43466</v>
      </c>
      <c r="E83" s="1">
        <v>43830</v>
      </c>
      <c r="F83" s="9">
        <v>0</v>
      </c>
      <c r="G83" s="9">
        <v>0</v>
      </c>
      <c r="H83" s="9">
        <v>215745.06</v>
      </c>
      <c r="I83" s="9">
        <v>823411.9</v>
      </c>
      <c r="J83" s="9">
        <v>444439.17999999993</v>
      </c>
      <c r="K83" s="9">
        <v>114233.04</v>
      </c>
      <c r="L83" s="9">
        <v>264739.68000000005</v>
      </c>
      <c r="M83" s="9">
        <v>727375.16999999993</v>
      </c>
      <c r="N83" s="9">
        <v>727375.16999999993</v>
      </c>
      <c r="O83" s="9">
        <v>0</v>
      </c>
      <c r="P83" s="9">
        <v>0</v>
      </c>
      <c r="Q83" s="9">
        <v>0</v>
      </c>
      <c r="R83" s="9">
        <v>0</v>
      </c>
      <c r="S83" s="9">
        <v>727375.16999999993</v>
      </c>
      <c r="T83" s="9">
        <v>0</v>
      </c>
      <c r="U83" s="9">
        <v>0</v>
      </c>
      <c r="V83" s="9">
        <v>311781.82000000007</v>
      </c>
      <c r="W83" s="4" t="s">
        <v>238</v>
      </c>
      <c r="X83" s="6">
        <v>264739.68000000005</v>
      </c>
      <c r="Y83" s="8">
        <v>7.02</v>
      </c>
      <c r="Z83" s="6">
        <v>67016.730000000025</v>
      </c>
      <c r="AA83" s="8">
        <v>1.76</v>
      </c>
      <c r="AB83" s="6">
        <v>14374.32</v>
      </c>
      <c r="AC83" s="8">
        <v>0</v>
      </c>
      <c r="AD83" s="6">
        <v>17515.8</v>
      </c>
      <c r="AE83" s="8">
        <v>0.45999999999999996</v>
      </c>
      <c r="AF83" s="6">
        <v>110425.32</v>
      </c>
      <c r="AG83" s="8">
        <v>2.9</v>
      </c>
      <c r="AH83" s="6">
        <v>0</v>
      </c>
      <c r="AI83" s="8">
        <v>0</v>
      </c>
      <c r="AJ83" s="6">
        <v>0</v>
      </c>
      <c r="AK83" s="8">
        <v>0</v>
      </c>
      <c r="AL83" s="6">
        <v>1142.2800000000002</v>
      </c>
      <c r="AM83" s="8">
        <v>0.03</v>
      </c>
      <c r="AN83" s="6">
        <v>0</v>
      </c>
      <c r="AO83" s="8">
        <v>0</v>
      </c>
      <c r="AP83" s="6">
        <v>35793</v>
      </c>
      <c r="AQ83" s="8">
        <v>0.94</v>
      </c>
      <c r="AR83" s="6">
        <v>42647.039999999986</v>
      </c>
      <c r="AS83" s="8">
        <v>1.1200000000000001</v>
      </c>
      <c r="AT83" s="6">
        <v>6854.04</v>
      </c>
      <c r="AU83" s="8">
        <v>0.18</v>
      </c>
      <c r="AV83" s="6">
        <v>94432.680000000008</v>
      </c>
      <c r="AW83" s="8">
        <v>2.48</v>
      </c>
      <c r="AX83" s="6">
        <v>4759.71</v>
      </c>
      <c r="AY83" s="8">
        <v>0</v>
      </c>
      <c r="AZ83" s="6">
        <v>1903.9200000000003</v>
      </c>
      <c r="BA83" s="8">
        <v>0.05</v>
      </c>
      <c r="BB83" s="6">
        <v>114233.04</v>
      </c>
      <c r="BC83" s="8">
        <v>3</v>
      </c>
      <c r="BD83" s="6">
        <v>47574.34</v>
      </c>
      <c r="BE83" s="8">
        <v>1.26</v>
      </c>
      <c r="BF83" s="30">
        <f t="shared" si="10"/>
        <v>823411.90000000026</v>
      </c>
      <c r="BG83" s="30">
        <f t="shared" si="11"/>
        <v>21.2</v>
      </c>
      <c r="BH83" s="4">
        <v>0</v>
      </c>
      <c r="BI83" s="4">
        <v>0</v>
      </c>
      <c r="BJ83" s="4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4" t="s">
        <v>382</v>
      </c>
      <c r="BS83" s="4"/>
      <c r="BT83" s="9"/>
      <c r="BU83" s="4"/>
      <c r="BV83" s="9"/>
      <c r="BW83" s="9"/>
      <c r="BX83" s="9"/>
      <c r="BY83" s="9"/>
      <c r="BZ83" s="9"/>
      <c r="CA83" s="9"/>
      <c r="CB83" s="4" t="s">
        <v>382</v>
      </c>
      <c r="CC83" s="4"/>
      <c r="CD83" s="9"/>
      <c r="CE83" s="4"/>
      <c r="CF83" s="9"/>
      <c r="CG83" s="9"/>
      <c r="CH83" s="9"/>
      <c r="CI83" s="9"/>
      <c r="CJ83" s="9"/>
      <c r="CK83" s="9"/>
      <c r="CL83" s="4" t="s">
        <v>382</v>
      </c>
      <c r="CM83" s="4"/>
      <c r="CN83" s="9"/>
      <c r="CO83" s="4"/>
      <c r="CP83" s="9"/>
      <c r="CQ83" s="9"/>
      <c r="CR83" s="9"/>
      <c r="CS83" s="9"/>
      <c r="CT83" s="9"/>
      <c r="CU83" s="9"/>
      <c r="CV83" s="4" t="s">
        <v>382</v>
      </c>
      <c r="CW83" s="4"/>
      <c r="CX83" s="9"/>
      <c r="CY83" s="4"/>
      <c r="CZ83" s="9"/>
      <c r="DA83" s="9"/>
      <c r="DB83" s="9"/>
      <c r="DC83" s="9"/>
      <c r="DD83" s="9"/>
      <c r="DE83" s="9"/>
      <c r="DF83" s="4" t="s">
        <v>382</v>
      </c>
      <c r="DG83" s="4"/>
      <c r="DH83" s="9"/>
      <c r="DI83" s="4"/>
      <c r="DJ83" s="9"/>
      <c r="DK83" s="9"/>
      <c r="DL83" s="9"/>
      <c r="DM83" s="9"/>
      <c r="DN83" s="9"/>
      <c r="DO83" s="9"/>
      <c r="DP83" s="4" t="s">
        <v>382</v>
      </c>
      <c r="DQ83" s="4"/>
      <c r="DR83" s="9"/>
      <c r="DS83" s="4"/>
      <c r="DT83" s="9"/>
      <c r="DU83" s="9"/>
      <c r="DV83" s="9"/>
      <c r="DW83" s="9"/>
      <c r="DX83" s="9"/>
      <c r="DY83" s="9"/>
      <c r="DZ83" s="4"/>
      <c r="EA83" s="4"/>
      <c r="EB83" s="4"/>
      <c r="EC83" s="4"/>
      <c r="ED83" s="4">
        <v>144</v>
      </c>
      <c r="EE83" s="4">
        <f>2</f>
        <v>2</v>
      </c>
      <c r="EF83" s="9">
        <v>14160.75</v>
      </c>
    </row>
    <row r="84" spans="1:136" ht="15" customHeight="1" x14ac:dyDescent="0.25">
      <c r="A84" s="26">
        <v>81</v>
      </c>
      <c r="B84" s="27" t="s">
        <v>410</v>
      </c>
      <c r="C84" s="27" t="s">
        <v>623</v>
      </c>
      <c r="D84" s="1">
        <v>43466</v>
      </c>
      <c r="E84" s="1">
        <v>43830</v>
      </c>
      <c r="F84" s="9">
        <v>0</v>
      </c>
      <c r="G84" s="9">
        <v>0</v>
      </c>
      <c r="H84" s="9">
        <v>59915.73</v>
      </c>
      <c r="I84" s="9">
        <v>683018.45</v>
      </c>
      <c r="J84" s="9">
        <v>400942.85</v>
      </c>
      <c r="K84" s="9">
        <v>120372.36</v>
      </c>
      <c r="L84" s="9">
        <v>161703.23999999993</v>
      </c>
      <c r="M84" s="9">
        <v>708274.7699999999</v>
      </c>
      <c r="N84" s="9">
        <v>643474.7699999999</v>
      </c>
      <c r="O84" s="9">
        <v>0</v>
      </c>
      <c r="P84" s="9">
        <v>0</v>
      </c>
      <c r="Q84" s="9">
        <v>64800</v>
      </c>
      <c r="R84" s="9">
        <v>0</v>
      </c>
      <c r="S84" s="9">
        <v>708274.7699999999</v>
      </c>
      <c r="T84" s="9">
        <v>0</v>
      </c>
      <c r="U84" s="9">
        <v>0</v>
      </c>
      <c r="V84" s="9">
        <v>34659.440000000061</v>
      </c>
      <c r="W84" s="4" t="s">
        <v>238</v>
      </c>
      <c r="X84" s="6">
        <v>148743.23999999993</v>
      </c>
      <c r="Y84" s="8">
        <v>4.84</v>
      </c>
      <c r="Z84" s="6">
        <v>44934.389999999985</v>
      </c>
      <c r="AA84" s="8">
        <v>1.76</v>
      </c>
      <c r="AB84" s="6">
        <v>11601.33</v>
      </c>
      <c r="AC84" s="8">
        <v>0</v>
      </c>
      <c r="AD84" s="6">
        <v>14136.720000000001</v>
      </c>
      <c r="AE84" s="8">
        <v>0.45999999999999996</v>
      </c>
      <c r="AF84" s="6">
        <v>116166.95999999999</v>
      </c>
      <c r="AG84" s="8">
        <v>3.78</v>
      </c>
      <c r="AH84" s="6">
        <v>0</v>
      </c>
      <c r="AI84" s="8">
        <v>0</v>
      </c>
      <c r="AJ84" s="6">
        <v>0</v>
      </c>
      <c r="AK84" s="8">
        <v>0</v>
      </c>
      <c r="AL84" s="6">
        <v>921.96000000000015</v>
      </c>
      <c r="AM84" s="8">
        <v>0.03</v>
      </c>
      <c r="AN84" s="6">
        <v>0</v>
      </c>
      <c r="AO84" s="8">
        <v>0</v>
      </c>
      <c r="AP84" s="6">
        <v>28888.080000000002</v>
      </c>
      <c r="AQ84" s="8">
        <v>0.94</v>
      </c>
      <c r="AR84" s="6">
        <v>34419.840000000004</v>
      </c>
      <c r="AS84" s="8">
        <v>1.1200000000000001</v>
      </c>
      <c r="AT84" s="6">
        <v>5531.7599999999984</v>
      </c>
      <c r="AU84" s="8">
        <v>0.18</v>
      </c>
      <c r="AV84" s="6">
        <v>99878.999999999971</v>
      </c>
      <c r="AW84" s="8">
        <v>3.25</v>
      </c>
      <c r="AX84" s="6">
        <v>3841.5</v>
      </c>
      <c r="AY84" s="8">
        <v>0</v>
      </c>
      <c r="AZ84" s="6">
        <v>1536.5999999999997</v>
      </c>
      <c r="BA84" s="8">
        <v>0.05</v>
      </c>
      <c r="BB84" s="6">
        <v>120372.36</v>
      </c>
      <c r="BC84" s="8">
        <v>2.23</v>
      </c>
      <c r="BD84" s="6">
        <v>39084.71</v>
      </c>
      <c r="BE84" s="8">
        <v>1.27</v>
      </c>
      <c r="BF84" s="30">
        <f t="shared" si="10"/>
        <v>670058.44999999984</v>
      </c>
      <c r="BG84" s="30">
        <f t="shared" si="11"/>
        <v>19.91</v>
      </c>
      <c r="BH84" s="4">
        <v>0</v>
      </c>
      <c r="BI84" s="4">
        <v>0</v>
      </c>
      <c r="BJ84" s="4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4" t="s">
        <v>382</v>
      </c>
      <c r="BS84" s="4"/>
      <c r="BT84" s="9"/>
      <c r="BU84" s="4"/>
      <c r="BV84" s="9"/>
      <c r="BW84" s="9"/>
      <c r="BX84" s="9"/>
      <c r="BY84" s="9"/>
      <c r="BZ84" s="9"/>
      <c r="CA84" s="9"/>
      <c r="CB84" s="4" t="s">
        <v>382</v>
      </c>
      <c r="CC84" s="4"/>
      <c r="CD84" s="9"/>
      <c r="CE84" s="4"/>
      <c r="CF84" s="9"/>
      <c r="CG84" s="9"/>
      <c r="CH84" s="9"/>
      <c r="CI84" s="9"/>
      <c r="CJ84" s="9"/>
      <c r="CK84" s="9"/>
      <c r="CL84" s="4" t="s">
        <v>382</v>
      </c>
      <c r="CM84" s="4"/>
      <c r="CN84" s="9"/>
      <c r="CO84" s="4"/>
      <c r="CP84" s="9"/>
      <c r="CQ84" s="9"/>
      <c r="CR84" s="9"/>
      <c r="CS84" s="9"/>
      <c r="CT84" s="9"/>
      <c r="CU84" s="9"/>
      <c r="CV84" s="4" t="s">
        <v>382</v>
      </c>
      <c r="CW84" s="4"/>
      <c r="CX84" s="9"/>
      <c r="CY84" s="4"/>
      <c r="CZ84" s="9"/>
      <c r="DA84" s="9"/>
      <c r="DB84" s="9"/>
      <c r="DC84" s="9"/>
      <c r="DD84" s="9"/>
      <c r="DE84" s="9"/>
      <c r="DF84" s="4" t="s">
        <v>382</v>
      </c>
      <c r="DG84" s="4"/>
      <c r="DH84" s="9"/>
      <c r="DI84" s="4"/>
      <c r="DJ84" s="9"/>
      <c r="DK84" s="9"/>
      <c r="DL84" s="9"/>
      <c r="DM84" s="9"/>
      <c r="DN84" s="9"/>
      <c r="DO84" s="9"/>
      <c r="DP84" s="4" t="s">
        <v>382</v>
      </c>
      <c r="DQ84" s="4"/>
      <c r="DR84" s="9"/>
      <c r="DS84" s="4"/>
      <c r="DT84" s="9"/>
      <c r="DU84" s="9"/>
      <c r="DV84" s="9"/>
      <c r="DW84" s="9"/>
      <c r="DX84" s="9"/>
      <c r="DY84" s="9"/>
      <c r="DZ84" s="4"/>
      <c r="EA84" s="4"/>
      <c r="EB84" s="4"/>
      <c r="EC84" s="4"/>
      <c r="ED84" s="4">
        <v>108</v>
      </c>
      <c r="EE84" s="63">
        <v>3</v>
      </c>
      <c r="EF84" s="9"/>
    </row>
    <row r="85" spans="1:136" ht="15" customHeight="1" x14ac:dyDescent="0.25">
      <c r="A85" s="26">
        <v>82</v>
      </c>
      <c r="B85" s="27" t="s">
        <v>567</v>
      </c>
      <c r="C85" s="27" t="s">
        <v>624</v>
      </c>
      <c r="D85" s="1">
        <v>43466</v>
      </c>
      <c r="E85" s="1">
        <v>43830</v>
      </c>
      <c r="F85" s="9">
        <v>0</v>
      </c>
      <c r="G85" s="9">
        <v>0</v>
      </c>
      <c r="H85" s="9">
        <v>146274.17000000001</v>
      </c>
      <c r="I85" s="9">
        <v>752302.09999999986</v>
      </c>
      <c r="J85" s="9">
        <v>483164.48</v>
      </c>
      <c r="K85" s="9">
        <v>88225.08</v>
      </c>
      <c r="L85" s="9">
        <v>180912.53999999998</v>
      </c>
      <c r="M85" s="9">
        <v>725874.17</v>
      </c>
      <c r="N85" s="9">
        <v>721074.17</v>
      </c>
      <c r="O85" s="9">
        <v>0</v>
      </c>
      <c r="P85" s="9">
        <v>0</v>
      </c>
      <c r="Q85" s="9">
        <v>4800</v>
      </c>
      <c r="R85" s="9">
        <v>0</v>
      </c>
      <c r="S85" s="9">
        <v>725874.17</v>
      </c>
      <c r="T85" s="9">
        <v>0</v>
      </c>
      <c r="U85" s="9">
        <v>0</v>
      </c>
      <c r="V85" s="9">
        <v>172702.09999999992</v>
      </c>
      <c r="W85" s="4" t="s">
        <v>238</v>
      </c>
      <c r="X85" s="6">
        <v>179952.53999999998</v>
      </c>
      <c r="Y85" s="8">
        <v>4.84</v>
      </c>
      <c r="Z85" s="6">
        <v>66599.759999999995</v>
      </c>
      <c r="AA85" s="8">
        <v>1.76</v>
      </c>
      <c r="AB85" s="6">
        <v>14284.889999999998</v>
      </c>
      <c r="AC85" s="8">
        <v>0</v>
      </c>
      <c r="AD85" s="6">
        <v>17406.720000000005</v>
      </c>
      <c r="AE85" s="8">
        <v>0.45999999999999996</v>
      </c>
      <c r="AF85" s="6">
        <v>109738.31999999996</v>
      </c>
      <c r="AG85" s="8">
        <v>2.9</v>
      </c>
      <c r="AH85" s="6">
        <v>0</v>
      </c>
      <c r="AI85" s="8">
        <v>0</v>
      </c>
      <c r="AJ85" s="6">
        <v>0</v>
      </c>
      <c r="AK85" s="8">
        <v>0</v>
      </c>
      <c r="AL85" s="6">
        <v>1135.3200000000002</v>
      </c>
      <c r="AM85" s="8">
        <v>0.03</v>
      </c>
      <c r="AN85" s="6">
        <v>0</v>
      </c>
      <c r="AO85" s="8">
        <v>0</v>
      </c>
      <c r="AP85" s="6">
        <v>35570.400000000009</v>
      </c>
      <c r="AQ85" s="8">
        <v>0.94</v>
      </c>
      <c r="AR85" s="6">
        <v>42381.599999999999</v>
      </c>
      <c r="AS85" s="8">
        <v>1.1200000000000001</v>
      </c>
      <c r="AT85" s="6">
        <v>6811.44</v>
      </c>
      <c r="AU85" s="8">
        <v>0.18</v>
      </c>
      <c r="AV85" s="6">
        <v>122982.84</v>
      </c>
      <c r="AW85" s="8">
        <v>3.25</v>
      </c>
      <c r="AX85" s="6">
        <v>4730.0999999999995</v>
      </c>
      <c r="AY85" s="8">
        <v>0</v>
      </c>
      <c r="AZ85" s="6">
        <v>1892.0399999999995</v>
      </c>
      <c r="BA85" s="8">
        <v>0.05</v>
      </c>
      <c r="BB85" s="6">
        <v>88225.08</v>
      </c>
      <c r="BC85" s="8">
        <v>2.23</v>
      </c>
      <c r="BD85" s="6">
        <v>59631.049999999996</v>
      </c>
      <c r="BE85" s="8">
        <v>1.57</v>
      </c>
      <c r="BF85" s="30">
        <f t="shared" si="10"/>
        <v>751342.1</v>
      </c>
      <c r="BG85" s="30">
        <f t="shared" si="11"/>
        <v>19.329999999999998</v>
      </c>
      <c r="BH85" s="4">
        <v>0</v>
      </c>
      <c r="BI85" s="4">
        <v>0</v>
      </c>
      <c r="BJ85" s="4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4" t="s">
        <v>382</v>
      </c>
      <c r="BS85" s="4"/>
      <c r="BT85" s="9"/>
      <c r="BU85" s="4"/>
      <c r="BV85" s="9"/>
      <c r="BW85" s="9"/>
      <c r="BX85" s="9"/>
      <c r="BY85" s="9"/>
      <c r="BZ85" s="9"/>
      <c r="CA85" s="9"/>
      <c r="CB85" s="4" t="s">
        <v>382</v>
      </c>
      <c r="CC85" s="4"/>
      <c r="CD85" s="9"/>
      <c r="CE85" s="4"/>
      <c r="CF85" s="9"/>
      <c r="CG85" s="9"/>
      <c r="CH85" s="9"/>
      <c r="CI85" s="9"/>
      <c r="CJ85" s="9"/>
      <c r="CK85" s="9"/>
      <c r="CL85" s="4" t="s">
        <v>382</v>
      </c>
      <c r="CM85" s="4"/>
      <c r="CN85" s="9"/>
      <c r="CO85" s="4"/>
      <c r="CP85" s="9"/>
      <c r="CQ85" s="9"/>
      <c r="CR85" s="9"/>
      <c r="CS85" s="9"/>
      <c r="CT85" s="9"/>
      <c r="CU85" s="9"/>
      <c r="CV85" s="4" t="s">
        <v>382</v>
      </c>
      <c r="CW85" s="4"/>
      <c r="CX85" s="9"/>
      <c r="CY85" s="4"/>
      <c r="CZ85" s="9"/>
      <c r="DA85" s="9"/>
      <c r="DB85" s="9"/>
      <c r="DC85" s="9"/>
      <c r="DD85" s="9"/>
      <c r="DE85" s="9"/>
      <c r="DF85" s="4" t="s">
        <v>382</v>
      </c>
      <c r="DG85" s="4"/>
      <c r="DH85" s="9"/>
      <c r="DI85" s="4"/>
      <c r="DJ85" s="9"/>
      <c r="DK85" s="9"/>
      <c r="DL85" s="9"/>
      <c r="DM85" s="9"/>
      <c r="DN85" s="9"/>
      <c r="DO85" s="9"/>
      <c r="DP85" s="4" t="s">
        <v>382</v>
      </c>
      <c r="DQ85" s="4"/>
      <c r="DR85" s="9"/>
      <c r="DS85" s="4"/>
      <c r="DT85" s="9"/>
      <c r="DU85" s="9"/>
      <c r="DV85" s="9"/>
      <c r="DW85" s="9"/>
      <c r="DX85" s="9"/>
      <c r="DY85" s="9"/>
      <c r="DZ85" s="4"/>
      <c r="EA85" s="4"/>
      <c r="EB85" s="4"/>
      <c r="EC85" s="4"/>
      <c r="ED85" s="4">
        <v>216</v>
      </c>
      <c r="EE85" s="4">
        <v>6</v>
      </c>
      <c r="EF85" s="9">
        <v>4898.12</v>
      </c>
    </row>
    <row r="86" spans="1:136" ht="15" customHeight="1" x14ac:dyDescent="0.25">
      <c r="A86" s="26">
        <v>83</v>
      </c>
      <c r="B86" s="27" t="s">
        <v>551</v>
      </c>
      <c r="C86" s="27" t="s">
        <v>625</v>
      </c>
      <c r="D86" s="1">
        <v>43466</v>
      </c>
      <c r="E86" s="1">
        <v>43830</v>
      </c>
      <c r="F86" s="9">
        <v>0</v>
      </c>
      <c r="G86" s="9">
        <v>0</v>
      </c>
      <c r="H86" s="9">
        <v>356300.94</v>
      </c>
      <c r="I86" s="9">
        <v>3231989.6999999997</v>
      </c>
      <c r="J86" s="9">
        <v>2241218.25</v>
      </c>
      <c r="K86" s="9">
        <v>305013.12000000005</v>
      </c>
      <c r="L86" s="9">
        <v>685758.32999999973</v>
      </c>
      <c r="M86" s="9">
        <v>3064543.07</v>
      </c>
      <c r="N86" s="9">
        <v>3064543.07</v>
      </c>
      <c r="O86" s="9">
        <v>0</v>
      </c>
      <c r="P86" s="9">
        <v>0</v>
      </c>
      <c r="Q86" s="9">
        <v>0</v>
      </c>
      <c r="R86" s="9">
        <v>0</v>
      </c>
      <c r="S86" s="9">
        <v>3064543.07</v>
      </c>
      <c r="T86" s="9">
        <v>0</v>
      </c>
      <c r="U86" s="9">
        <v>0</v>
      </c>
      <c r="V86" s="9">
        <v>523747.56999999983</v>
      </c>
      <c r="W86" s="4" t="s">
        <v>238</v>
      </c>
      <c r="X86" s="6">
        <v>685758.32999999973</v>
      </c>
      <c r="Y86" s="8">
        <v>5.0399999999999991</v>
      </c>
      <c r="Z86" s="6">
        <v>177810.36</v>
      </c>
      <c r="AA86" s="8">
        <v>1.3</v>
      </c>
      <c r="AB86" s="6">
        <v>51633.39</v>
      </c>
      <c r="AC86" s="8">
        <v>0</v>
      </c>
      <c r="AD86" s="6">
        <v>0</v>
      </c>
      <c r="AE86" s="8">
        <v>0</v>
      </c>
      <c r="AF86" s="6">
        <v>396653.87999999995</v>
      </c>
      <c r="AG86" s="8">
        <v>2.9</v>
      </c>
      <c r="AH86" s="6">
        <v>170971.56000000003</v>
      </c>
      <c r="AI86" s="8">
        <v>1.25</v>
      </c>
      <c r="AJ86" s="6">
        <v>566257.67999999993</v>
      </c>
      <c r="AK86" s="8">
        <v>4.1399999999999997</v>
      </c>
      <c r="AL86" s="6">
        <v>4103.28</v>
      </c>
      <c r="AM86" s="8">
        <v>0.03</v>
      </c>
      <c r="AN86" s="6">
        <v>0</v>
      </c>
      <c r="AO86" s="8">
        <v>0</v>
      </c>
      <c r="AP86" s="6">
        <v>128570.51999999996</v>
      </c>
      <c r="AQ86" s="8">
        <v>0.94</v>
      </c>
      <c r="AR86" s="6">
        <v>153190.43999999997</v>
      </c>
      <c r="AS86" s="8">
        <v>1.1200000000000001</v>
      </c>
      <c r="AT86" s="6">
        <v>24619.919999999998</v>
      </c>
      <c r="AU86" s="8">
        <v>0.18</v>
      </c>
      <c r="AV86" s="6">
        <v>217475.75999999998</v>
      </c>
      <c r="AW86" s="8">
        <v>1.59</v>
      </c>
      <c r="AX86" s="6">
        <v>17097.150000000001</v>
      </c>
      <c r="AY86" s="8">
        <v>0</v>
      </c>
      <c r="AZ86" s="6">
        <v>6838.9199999999992</v>
      </c>
      <c r="BA86" s="8">
        <v>0.05</v>
      </c>
      <c r="BB86" s="6">
        <v>305013.12000000005</v>
      </c>
      <c r="BC86" s="8">
        <v>2.23</v>
      </c>
      <c r="BD86" s="6">
        <v>325995.39</v>
      </c>
      <c r="BE86" s="8">
        <v>2.3899999999999997</v>
      </c>
      <c r="BF86" s="30">
        <f t="shared" si="10"/>
        <v>3231989.6999999993</v>
      </c>
      <c r="BG86" s="30">
        <f t="shared" si="11"/>
        <v>23.16</v>
      </c>
      <c r="BH86" s="4">
        <v>0</v>
      </c>
      <c r="BI86" s="4">
        <v>0</v>
      </c>
      <c r="BJ86" s="4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4" t="s">
        <v>382</v>
      </c>
      <c r="BS86" s="4"/>
      <c r="BT86" s="9"/>
      <c r="BU86" s="4"/>
      <c r="BV86" s="9"/>
      <c r="BW86" s="9"/>
      <c r="BX86" s="9"/>
      <c r="BY86" s="9"/>
      <c r="BZ86" s="9"/>
      <c r="CA86" s="9"/>
      <c r="CB86" s="4" t="s">
        <v>382</v>
      </c>
      <c r="CC86" s="4"/>
      <c r="CD86" s="9"/>
      <c r="CE86" s="4"/>
      <c r="CF86" s="9"/>
      <c r="CG86" s="9"/>
      <c r="CH86" s="9"/>
      <c r="CI86" s="9"/>
      <c r="CJ86" s="9"/>
      <c r="CK86" s="9"/>
      <c r="CL86" s="4" t="s">
        <v>382</v>
      </c>
      <c r="CM86" s="4"/>
      <c r="CN86" s="9"/>
      <c r="CO86" s="4"/>
      <c r="CP86" s="9"/>
      <c r="CQ86" s="9"/>
      <c r="CR86" s="9"/>
      <c r="CS86" s="9"/>
      <c r="CT86" s="9"/>
      <c r="CU86" s="9"/>
      <c r="CV86" s="4" t="s">
        <v>382</v>
      </c>
      <c r="CW86" s="4"/>
      <c r="CX86" s="9"/>
      <c r="CY86" s="4"/>
      <c r="CZ86" s="9"/>
      <c r="DA86" s="9"/>
      <c r="DB86" s="9"/>
      <c r="DC86" s="9"/>
      <c r="DD86" s="9"/>
      <c r="DE86" s="9"/>
      <c r="DF86" s="4" t="s">
        <v>382</v>
      </c>
      <c r="DG86" s="4"/>
      <c r="DH86" s="9"/>
      <c r="DI86" s="4"/>
      <c r="DJ86" s="9"/>
      <c r="DK86" s="9"/>
      <c r="DL86" s="9"/>
      <c r="DM86" s="9"/>
      <c r="DN86" s="9"/>
      <c r="DO86" s="9"/>
      <c r="DP86" s="4" t="s">
        <v>382</v>
      </c>
      <c r="DQ86" s="4"/>
      <c r="DR86" s="9"/>
      <c r="DS86" s="4"/>
      <c r="DT86" s="9"/>
      <c r="DU86" s="9"/>
      <c r="DV86" s="9"/>
      <c r="DW86" s="9"/>
      <c r="DX86" s="9"/>
      <c r="DY86" s="9"/>
      <c r="DZ86" s="4"/>
      <c r="EA86" s="4"/>
      <c r="EB86" s="4"/>
      <c r="EC86" s="4"/>
      <c r="ED86" s="4">
        <v>384</v>
      </c>
      <c r="EE86" s="4">
        <v>6</v>
      </c>
      <c r="EF86" s="9">
        <v>6988.9</v>
      </c>
    </row>
    <row r="87" spans="1:136" ht="15" customHeight="1" x14ac:dyDescent="0.25">
      <c r="A87" s="26">
        <v>84</v>
      </c>
      <c r="B87" s="27" t="s">
        <v>896</v>
      </c>
      <c r="C87" s="27" t="s">
        <v>897</v>
      </c>
      <c r="D87" s="1">
        <v>43466</v>
      </c>
      <c r="E87" s="1">
        <v>43830</v>
      </c>
      <c r="F87" s="9">
        <v>0</v>
      </c>
      <c r="G87" s="9">
        <v>0</v>
      </c>
      <c r="H87" s="9">
        <v>59853.67</v>
      </c>
      <c r="I87" s="9">
        <v>620667.29673417727</v>
      </c>
      <c r="J87" s="9">
        <v>396215.28</v>
      </c>
      <c r="K87" s="9">
        <v>71639.160000000018</v>
      </c>
      <c r="L87" s="9">
        <v>152812.85673417718</v>
      </c>
      <c r="M87" s="9">
        <v>602595.75</v>
      </c>
      <c r="N87" s="9">
        <v>597795.75</v>
      </c>
      <c r="O87" s="9">
        <v>0</v>
      </c>
      <c r="P87" s="9">
        <v>0</v>
      </c>
      <c r="Q87" s="9">
        <v>4800</v>
      </c>
      <c r="R87" s="9">
        <v>0</v>
      </c>
      <c r="S87" s="9">
        <v>602595.75</v>
      </c>
      <c r="T87" s="9">
        <v>0</v>
      </c>
      <c r="U87" s="9">
        <v>0</v>
      </c>
      <c r="V87" s="9">
        <v>77925.216734177287</v>
      </c>
      <c r="W87" s="4" t="s">
        <v>238</v>
      </c>
      <c r="X87" s="6">
        <v>151852.85673417721</v>
      </c>
      <c r="Y87" s="8">
        <v>4.84</v>
      </c>
      <c r="Z87" s="6">
        <v>53509.799999999996</v>
      </c>
      <c r="AA87" s="8">
        <v>1.76</v>
      </c>
      <c r="AB87" s="6">
        <v>11477.22</v>
      </c>
      <c r="AC87" s="8">
        <v>0</v>
      </c>
      <c r="AD87" s="6">
        <v>13985.639999999996</v>
      </c>
      <c r="AE87" s="8">
        <v>0.45999999999999996</v>
      </c>
      <c r="AF87" s="6">
        <v>114924.12000000001</v>
      </c>
      <c r="AG87" s="8">
        <v>3.78</v>
      </c>
      <c r="AH87" s="6">
        <v>0</v>
      </c>
      <c r="AI87" s="8">
        <v>0</v>
      </c>
      <c r="AJ87" s="6">
        <v>0</v>
      </c>
      <c r="AK87" s="8">
        <v>0</v>
      </c>
      <c r="AL87" s="6">
        <v>912.11999999999989</v>
      </c>
      <c r="AM87" s="8">
        <v>0.03</v>
      </c>
      <c r="AN87" s="6">
        <v>0</v>
      </c>
      <c r="AO87" s="8">
        <v>0</v>
      </c>
      <c r="AP87" s="6">
        <v>28578.960000000006</v>
      </c>
      <c r="AQ87" s="8">
        <v>0.94</v>
      </c>
      <c r="AR87" s="6">
        <v>34051.560000000012</v>
      </c>
      <c r="AS87" s="8">
        <v>1.1200000000000001</v>
      </c>
      <c r="AT87" s="6">
        <v>5472.6000000000013</v>
      </c>
      <c r="AU87" s="8">
        <v>0.18</v>
      </c>
      <c r="AV87" s="6">
        <v>98810.400000000023</v>
      </c>
      <c r="AW87" s="8">
        <v>3.25</v>
      </c>
      <c r="AX87" s="6">
        <v>3800.3999999999996</v>
      </c>
      <c r="AY87" s="8">
        <v>0</v>
      </c>
      <c r="AZ87" s="6">
        <v>1520.2799999999995</v>
      </c>
      <c r="BA87" s="8">
        <v>0.05</v>
      </c>
      <c r="BB87" s="6">
        <v>71639.160000000018</v>
      </c>
      <c r="BC87" s="8">
        <v>2.23</v>
      </c>
      <c r="BD87" s="6">
        <v>29172.18</v>
      </c>
      <c r="BE87" s="8">
        <v>0.96</v>
      </c>
      <c r="BF87" s="30">
        <f t="shared" si="10"/>
        <v>619707.29673417727</v>
      </c>
      <c r="BG87" s="30">
        <f t="shared" si="11"/>
        <v>19.600000000000001</v>
      </c>
      <c r="BH87" s="4">
        <v>0</v>
      </c>
      <c r="BI87" s="4">
        <v>0</v>
      </c>
      <c r="BJ87" s="4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4" t="s">
        <v>382</v>
      </c>
      <c r="BS87" s="4"/>
      <c r="BT87" s="9"/>
      <c r="BU87" s="4"/>
      <c r="BV87" s="9"/>
      <c r="BW87" s="9"/>
      <c r="BX87" s="9"/>
      <c r="BY87" s="9"/>
      <c r="BZ87" s="9"/>
      <c r="CA87" s="9"/>
      <c r="CB87" s="4" t="s">
        <v>382</v>
      </c>
      <c r="CC87" s="4"/>
      <c r="CD87" s="9"/>
      <c r="CE87" s="4"/>
      <c r="CF87" s="9"/>
      <c r="CG87" s="9"/>
      <c r="CH87" s="9"/>
      <c r="CI87" s="9"/>
      <c r="CJ87" s="9"/>
      <c r="CK87" s="9"/>
      <c r="CL87" s="4" t="s">
        <v>382</v>
      </c>
      <c r="CM87" s="4"/>
      <c r="CN87" s="9"/>
      <c r="CO87" s="4"/>
      <c r="CP87" s="9"/>
      <c r="CQ87" s="9"/>
      <c r="CR87" s="9"/>
      <c r="CS87" s="9"/>
      <c r="CT87" s="9"/>
      <c r="CU87" s="9"/>
      <c r="CV87" s="4" t="s">
        <v>382</v>
      </c>
      <c r="CW87" s="4"/>
      <c r="CX87" s="9"/>
      <c r="CY87" s="4"/>
      <c r="CZ87" s="9"/>
      <c r="DA87" s="9"/>
      <c r="DB87" s="9"/>
      <c r="DC87" s="9"/>
      <c r="DD87" s="9"/>
      <c r="DE87" s="9"/>
      <c r="DF87" s="4" t="s">
        <v>382</v>
      </c>
      <c r="DG87" s="4"/>
      <c r="DH87" s="9"/>
      <c r="DI87" s="4"/>
      <c r="DJ87" s="9"/>
      <c r="DK87" s="9"/>
      <c r="DL87" s="9"/>
      <c r="DM87" s="9"/>
      <c r="DN87" s="9"/>
      <c r="DO87" s="9"/>
      <c r="DP87" s="4" t="s">
        <v>382</v>
      </c>
      <c r="DQ87" s="4"/>
      <c r="DR87" s="9"/>
      <c r="DS87" s="4"/>
      <c r="DT87" s="9"/>
      <c r="DU87" s="9"/>
      <c r="DV87" s="9"/>
      <c r="DW87" s="9"/>
      <c r="DX87" s="9"/>
      <c r="DY87" s="9"/>
      <c r="DZ87" s="4"/>
      <c r="EA87" s="4"/>
      <c r="EB87" s="4"/>
      <c r="EC87" s="4"/>
      <c r="ED87" s="4">
        <v>60</v>
      </c>
      <c r="EE87" s="63">
        <v>3</v>
      </c>
      <c r="EF87" s="9">
        <v>5663.75</v>
      </c>
    </row>
    <row r="88" spans="1:136" ht="15" customHeight="1" x14ac:dyDescent="0.25">
      <c r="A88" s="26">
        <v>85</v>
      </c>
      <c r="B88" s="27" t="s">
        <v>901</v>
      </c>
      <c r="C88" s="27" t="s">
        <v>902</v>
      </c>
      <c r="D88" s="1">
        <v>43466</v>
      </c>
      <c r="E88" s="1">
        <v>43830</v>
      </c>
      <c r="F88" s="9">
        <v>0</v>
      </c>
      <c r="G88" s="9">
        <v>0</v>
      </c>
      <c r="H88" s="9">
        <v>92512.67</v>
      </c>
      <c r="I88" s="9">
        <v>597490.11</v>
      </c>
      <c r="J88" s="9">
        <v>378214.20000000007</v>
      </c>
      <c r="K88" s="9">
        <v>71489.280000000013</v>
      </c>
      <c r="L88" s="9">
        <v>147786.62999999992</v>
      </c>
      <c r="M88" s="9">
        <v>527675.04</v>
      </c>
      <c r="N88" s="9">
        <v>522875.04</v>
      </c>
      <c r="O88" s="9">
        <v>0</v>
      </c>
      <c r="P88" s="9">
        <v>0</v>
      </c>
      <c r="Q88" s="9">
        <v>4800</v>
      </c>
      <c r="R88" s="9">
        <v>0</v>
      </c>
      <c r="S88" s="9">
        <v>527675.04</v>
      </c>
      <c r="T88" s="9">
        <v>0</v>
      </c>
      <c r="U88" s="9">
        <v>0</v>
      </c>
      <c r="V88" s="9">
        <v>162327.74000000005</v>
      </c>
      <c r="W88" s="4" t="s">
        <v>238</v>
      </c>
      <c r="X88" s="6">
        <v>146826.62999999992</v>
      </c>
      <c r="Y88" s="8">
        <v>4.84</v>
      </c>
      <c r="Z88" s="6">
        <v>53391.360000000015</v>
      </c>
      <c r="AA88" s="8">
        <v>1.76</v>
      </c>
      <c r="AB88" s="6">
        <v>11451.84</v>
      </c>
      <c r="AC88" s="8">
        <v>0</v>
      </c>
      <c r="AD88" s="6">
        <v>13954.559999999998</v>
      </c>
      <c r="AE88" s="8">
        <v>0.45999999999999996</v>
      </c>
      <c r="AF88" s="6">
        <v>87974.39999999998</v>
      </c>
      <c r="AG88" s="8">
        <v>2.9</v>
      </c>
      <c r="AH88" s="6">
        <v>0</v>
      </c>
      <c r="AI88" s="8">
        <v>0</v>
      </c>
      <c r="AJ88" s="6">
        <v>0</v>
      </c>
      <c r="AK88" s="8">
        <v>0</v>
      </c>
      <c r="AL88" s="6">
        <v>910.08000000000027</v>
      </c>
      <c r="AM88" s="8">
        <v>0.03</v>
      </c>
      <c r="AN88" s="6">
        <v>0</v>
      </c>
      <c r="AO88" s="8">
        <v>0</v>
      </c>
      <c r="AP88" s="6">
        <v>28515.84</v>
      </c>
      <c r="AQ88" s="8">
        <v>0.94</v>
      </c>
      <c r="AR88" s="6">
        <v>33976.32</v>
      </c>
      <c r="AS88" s="8">
        <v>1.1200000000000001</v>
      </c>
      <c r="AT88" s="6">
        <v>5460.4800000000005</v>
      </c>
      <c r="AU88" s="8">
        <v>0.18</v>
      </c>
      <c r="AV88" s="6">
        <v>98592.000000000015</v>
      </c>
      <c r="AW88" s="8">
        <v>3.25</v>
      </c>
      <c r="AX88" s="6">
        <v>3792</v>
      </c>
      <c r="AY88" s="8">
        <v>0</v>
      </c>
      <c r="AZ88" s="6">
        <v>1516.8000000000002</v>
      </c>
      <c r="BA88" s="8">
        <v>0.05</v>
      </c>
      <c r="BB88" s="6">
        <v>71489.280000000013</v>
      </c>
      <c r="BC88" s="8">
        <v>2.23</v>
      </c>
      <c r="BD88" s="6">
        <v>38678.520000000004</v>
      </c>
      <c r="BE88" s="8">
        <v>1.27</v>
      </c>
      <c r="BF88" s="30">
        <f t="shared" si="10"/>
        <v>596530.11</v>
      </c>
      <c r="BG88" s="30">
        <f t="shared" si="11"/>
        <v>19.029999999999998</v>
      </c>
      <c r="BH88" s="4">
        <v>0</v>
      </c>
      <c r="BI88" s="4">
        <v>0</v>
      </c>
      <c r="BJ88" s="4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4" t="s">
        <v>382</v>
      </c>
      <c r="BS88" s="4"/>
      <c r="BT88" s="9"/>
      <c r="BU88" s="4"/>
      <c r="BV88" s="9"/>
      <c r="BW88" s="9"/>
      <c r="BX88" s="9"/>
      <c r="BY88" s="9"/>
      <c r="BZ88" s="9"/>
      <c r="CA88" s="9"/>
      <c r="CB88" s="4" t="s">
        <v>382</v>
      </c>
      <c r="CC88" s="4"/>
      <c r="CD88" s="9"/>
      <c r="CE88" s="4"/>
      <c r="CF88" s="9"/>
      <c r="CG88" s="9"/>
      <c r="CH88" s="9"/>
      <c r="CI88" s="9"/>
      <c r="CJ88" s="9"/>
      <c r="CK88" s="9"/>
      <c r="CL88" s="4" t="s">
        <v>382</v>
      </c>
      <c r="CM88" s="4"/>
      <c r="CN88" s="9"/>
      <c r="CO88" s="4"/>
      <c r="CP88" s="9"/>
      <c r="CQ88" s="9"/>
      <c r="CR88" s="9"/>
      <c r="CS88" s="9"/>
      <c r="CT88" s="9"/>
      <c r="CU88" s="9"/>
      <c r="CV88" s="4" t="s">
        <v>382</v>
      </c>
      <c r="CW88" s="4"/>
      <c r="CX88" s="9"/>
      <c r="CY88" s="4"/>
      <c r="CZ88" s="9"/>
      <c r="DA88" s="9"/>
      <c r="DB88" s="9"/>
      <c r="DC88" s="9"/>
      <c r="DD88" s="9"/>
      <c r="DE88" s="9"/>
      <c r="DF88" s="4" t="s">
        <v>382</v>
      </c>
      <c r="DG88" s="4"/>
      <c r="DH88" s="9"/>
      <c r="DI88" s="4"/>
      <c r="DJ88" s="9"/>
      <c r="DK88" s="9"/>
      <c r="DL88" s="9"/>
      <c r="DM88" s="9"/>
      <c r="DN88" s="9"/>
      <c r="DO88" s="9"/>
      <c r="DP88" s="4" t="s">
        <v>382</v>
      </c>
      <c r="DQ88" s="4"/>
      <c r="DR88" s="9"/>
      <c r="DS88" s="4"/>
      <c r="DT88" s="9"/>
      <c r="DU88" s="9"/>
      <c r="DV88" s="9"/>
      <c r="DW88" s="9"/>
      <c r="DX88" s="9"/>
      <c r="DY88" s="9"/>
      <c r="DZ88" s="4"/>
      <c r="EA88" s="4"/>
      <c r="EB88" s="4"/>
      <c r="EC88" s="4"/>
      <c r="ED88" s="4">
        <v>132</v>
      </c>
      <c r="EE88" s="63">
        <v>3</v>
      </c>
      <c r="EF88" s="9">
        <f>884+1003.57</f>
        <v>1887.5700000000002</v>
      </c>
    </row>
    <row r="89" spans="1:136" ht="15" customHeight="1" x14ac:dyDescent="0.25">
      <c r="A89" s="26">
        <v>86</v>
      </c>
      <c r="B89" s="27" t="s">
        <v>906</v>
      </c>
      <c r="C89" s="27" t="s">
        <v>907</v>
      </c>
      <c r="D89" s="1">
        <v>43466</v>
      </c>
      <c r="E89" s="1">
        <v>43830</v>
      </c>
      <c r="F89" s="9">
        <v>0</v>
      </c>
      <c r="G89" s="9">
        <v>0</v>
      </c>
      <c r="H89" s="9">
        <v>74476.06</v>
      </c>
      <c r="I89" s="9">
        <v>592312.23</v>
      </c>
      <c r="J89" s="9">
        <v>370835.19</v>
      </c>
      <c r="K89" s="9">
        <v>72183.759999999995</v>
      </c>
      <c r="L89" s="9">
        <v>149293.28000000003</v>
      </c>
      <c r="M89" s="9">
        <v>597804.94000000006</v>
      </c>
      <c r="N89" s="9">
        <v>593004.94000000006</v>
      </c>
      <c r="O89" s="9">
        <v>0</v>
      </c>
      <c r="P89" s="9">
        <v>0</v>
      </c>
      <c r="Q89" s="9">
        <v>4800</v>
      </c>
      <c r="R89" s="9">
        <v>0</v>
      </c>
      <c r="S89" s="9">
        <v>597804.94000000006</v>
      </c>
      <c r="T89" s="9">
        <v>0</v>
      </c>
      <c r="U89" s="9">
        <v>0</v>
      </c>
      <c r="V89" s="9">
        <v>68983.350000000006</v>
      </c>
      <c r="W89" s="4" t="s">
        <v>238</v>
      </c>
      <c r="X89" s="6">
        <v>148333.28000000006</v>
      </c>
      <c r="Y89" s="8">
        <v>4.84</v>
      </c>
      <c r="Z89" s="6">
        <v>53939.340000000011</v>
      </c>
      <c r="AA89" s="8">
        <v>1.76</v>
      </c>
      <c r="AB89" s="6">
        <v>11568.720000000001</v>
      </c>
      <c r="AC89" s="8">
        <v>0</v>
      </c>
      <c r="AD89" s="6">
        <v>14097.869999999997</v>
      </c>
      <c r="AE89" s="8">
        <v>0.45999999999999996</v>
      </c>
      <c r="AF89" s="6">
        <v>97289.75</v>
      </c>
      <c r="AG89" s="8">
        <v>2.9</v>
      </c>
      <c r="AH89" s="6">
        <v>0</v>
      </c>
      <c r="AI89" s="8">
        <v>0</v>
      </c>
      <c r="AJ89" s="6">
        <v>0</v>
      </c>
      <c r="AK89" s="8">
        <v>0</v>
      </c>
      <c r="AL89" s="6">
        <v>919.4799999999999</v>
      </c>
      <c r="AM89" s="8">
        <v>0.03</v>
      </c>
      <c r="AN89" s="6">
        <v>0</v>
      </c>
      <c r="AO89" s="8">
        <v>0</v>
      </c>
      <c r="AP89" s="6">
        <v>28808.530000000006</v>
      </c>
      <c r="AQ89" s="8">
        <v>0.94</v>
      </c>
      <c r="AR89" s="6">
        <v>34325.019999999997</v>
      </c>
      <c r="AS89" s="8">
        <v>1.1200000000000001</v>
      </c>
      <c r="AT89" s="6">
        <v>5516.5999999999995</v>
      </c>
      <c r="AU89" s="8">
        <v>0.18</v>
      </c>
      <c r="AV89" s="6">
        <v>99604.15</v>
      </c>
      <c r="AW89" s="8">
        <v>3.25</v>
      </c>
      <c r="AX89" s="6">
        <v>3830.7000000000003</v>
      </c>
      <c r="AY89" s="8">
        <v>0</v>
      </c>
      <c r="AZ89" s="6">
        <v>1532.3899999999999</v>
      </c>
      <c r="BA89" s="8">
        <v>0.05</v>
      </c>
      <c r="BB89" s="6">
        <v>72183.759999999995</v>
      </c>
      <c r="BC89" s="8">
        <v>2.23</v>
      </c>
      <c r="BD89" s="6">
        <v>19402.640000000003</v>
      </c>
      <c r="BE89" s="8">
        <v>0.64</v>
      </c>
      <c r="BF89" s="30">
        <f t="shared" si="10"/>
        <v>591352.2300000001</v>
      </c>
      <c r="BG89" s="30">
        <f t="shared" si="11"/>
        <v>18.399999999999999</v>
      </c>
      <c r="BH89" s="4">
        <v>0</v>
      </c>
      <c r="BI89" s="4">
        <v>0</v>
      </c>
      <c r="BJ89" s="4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4" t="s">
        <v>382</v>
      </c>
      <c r="BS89" s="4"/>
      <c r="BT89" s="9"/>
      <c r="BU89" s="4"/>
      <c r="BV89" s="9"/>
      <c r="BW89" s="9"/>
      <c r="BX89" s="9"/>
      <c r="BY89" s="9"/>
      <c r="BZ89" s="9"/>
      <c r="CA89" s="9"/>
      <c r="CB89" s="4" t="s">
        <v>382</v>
      </c>
      <c r="CC89" s="4"/>
      <c r="CD89" s="9"/>
      <c r="CE89" s="4"/>
      <c r="CF89" s="9"/>
      <c r="CG89" s="9"/>
      <c r="CH89" s="9"/>
      <c r="CI89" s="9"/>
      <c r="CJ89" s="9"/>
      <c r="CK89" s="9"/>
      <c r="CL89" s="4" t="s">
        <v>382</v>
      </c>
      <c r="CM89" s="4"/>
      <c r="CN89" s="9"/>
      <c r="CO89" s="4"/>
      <c r="CP89" s="9"/>
      <c r="CQ89" s="9"/>
      <c r="CR89" s="9"/>
      <c r="CS89" s="9"/>
      <c r="CT89" s="9"/>
      <c r="CU89" s="9"/>
      <c r="CV89" s="4" t="s">
        <v>382</v>
      </c>
      <c r="CW89" s="4"/>
      <c r="CX89" s="9"/>
      <c r="CY89" s="4"/>
      <c r="CZ89" s="9"/>
      <c r="DA89" s="9"/>
      <c r="DB89" s="9"/>
      <c r="DC89" s="9"/>
      <c r="DD89" s="9"/>
      <c r="DE89" s="9"/>
      <c r="DF89" s="4" t="s">
        <v>382</v>
      </c>
      <c r="DG89" s="4"/>
      <c r="DH89" s="9"/>
      <c r="DI89" s="4"/>
      <c r="DJ89" s="9"/>
      <c r="DK89" s="9"/>
      <c r="DL89" s="9"/>
      <c r="DM89" s="9"/>
      <c r="DN89" s="9"/>
      <c r="DO89" s="9"/>
      <c r="DP89" s="4" t="s">
        <v>382</v>
      </c>
      <c r="DQ89" s="4"/>
      <c r="DR89" s="9"/>
      <c r="DS89" s="4"/>
      <c r="DT89" s="9"/>
      <c r="DU89" s="9"/>
      <c r="DV89" s="9"/>
      <c r="DW89" s="9"/>
      <c r="DX89" s="9"/>
      <c r="DY89" s="9"/>
      <c r="DZ89" s="4"/>
      <c r="EA89" s="4"/>
      <c r="EB89" s="4"/>
      <c r="EC89" s="4"/>
      <c r="ED89" s="4">
        <v>48</v>
      </c>
      <c r="EE89" s="4">
        <f>2+1+1+1</f>
        <v>5</v>
      </c>
      <c r="EF89" s="9"/>
    </row>
    <row r="90" spans="1:136" ht="15" customHeight="1" x14ac:dyDescent="0.25">
      <c r="A90" s="26">
        <v>87</v>
      </c>
      <c r="B90" s="27" t="s">
        <v>911</v>
      </c>
      <c r="C90" s="27" t="s">
        <v>912</v>
      </c>
      <c r="D90" s="1">
        <v>43466</v>
      </c>
      <c r="E90" s="1">
        <v>43830</v>
      </c>
      <c r="F90" s="9">
        <v>0</v>
      </c>
      <c r="G90" s="9">
        <v>0</v>
      </c>
      <c r="H90" s="9">
        <v>17687.39</v>
      </c>
      <c r="I90" s="9">
        <v>505988.4499999999</v>
      </c>
      <c r="J90" s="9">
        <v>298178.12</v>
      </c>
      <c r="K90" s="9">
        <v>86055.6</v>
      </c>
      <c r="L90" s="9">
        <v>121754.72999999994</v>
      </c>
      <c r="M90" s="9">
        <v>466951.81000000006</v>
      </c>
      <c r="N90" s="9">
        <v>456151.81000000006</v>
      </c>
      <c r="O90" s="9">
        <v>0</v>
      </c>
      <c r="P90" s="9">
        <v>0</v>
      </c>
      <c r="Q90" s="9">
        <v>10800</v>
      </c>
      <c r="R90" s="9">
        <v>0</v>
      </c>
      <c r="S90" s="9">
        <v>466951.81000000006</v>
      </c>
      <c r="T90" s="9">
        <v>0</v>
      </c>
      <c r="U90" s="9">
        <v>0</v>
      </c>
      <c r="V90" s="9">
        <v>56724.029999999912</v>
      </c>
      <c r="W90" s="4" t="s">
        <v>238</v>
      </c>
      <c r="X90" s="6">
        <v>113594.72999999994</v>
      </c>
      <c r="Y90" s="8">
        <v>4.84</v>
      </c>
      <c r="Z90" s="6">
        <v>42157.68</v>
      </c>
      <c r="AA90" s="8">
        <v>1.76</v>
      </c>
      <c r="AB90" s="6">
        <v>9042.33</v>
      </c>
      <c r="AC90" s="8">
        <v>0</v>
      </c>
      <c r="AD90" s="6">
        <v>11018.519999999997</v>
      </c>
      <c r="AE90" s="8">
        <v>0.45999999999999996</v>
      </c>
      <c r="AF90" s="6">
        <v>69464.280000000013</v>
      </c>
      <c r="AG90" s="8">
        <v>2.9</v>
      </c>
      <c r="AH90" s="6">
        <v>0</v>
      </c>
      <c r="AI90" s="8">
        <v>0</v>
      </c>
      <c r="AJ90" s="6">
        <v>0</v>
      </c>
      <c r="AK90" s="8">
        <v>0</v>
      </c>
      <c r="AL90" s="6">
        <v>718.56000000000006</v>
      </c>
      <c r="AM90" s="8">
        <v>0.03</v>
      </c>
      <c r="AN90" s="6">
        <v>0</v>
      </c>
      <c r="AO90" s="8">
        <v>0</v>
      </c>
      <c r="AP90" s="6">
        <v>22515.960000000006</v>
      </c>
      <c r="AQ90" s="8">
        <v>0.94</v>
      </c>
      <c r="AR90" s="6">
        <v>26827.560000000009</v>
      </c>
      <c r="AS90" s="8">
        <v>1.1200000000000001</v>
      </c>
      <c r="AT90" s="6">
        <v>4311.6000000000013</v>
      </c>
      <c r="AU90" s="8">
        <v>0.18</v>
      </c>
      <c r="AV90" s="6">
        <v>77847.840000000026</v>
      </c>
      <c r="AW90" s="8">
        <v>3.25</v>
      </c>
      <c r="AX90" s="6">
        <v>2994.1499999999996</v>
      </c>
      <c r="AY90" s="8">
        <v>0</v>
      </c>
      <c r="AZ90" s="6">
        <v>1197.7199999999998</v>
      </c>
      <c r="BA90" s="8">
        <v>0.05</v>
      </c>
      <c r="BB90" s="6">
        <v>86055.6</v>
      </c>
      <c r="BC90" s="8">
        <v>2.23</v>
      </c>
      <c r="BD90" s="6">
        <v>30081.920000000002</v>
      </c>
      <c r="BE90" s="8">
        <v>1.26</v>
      </c>
      <c r="BF90" s="30">
        <f t="shared" si="10"/>
        <v>497828.4499999999</v>
      </c>
      <c r="BG90" s="30">
        <f t="shared" si="11"/>
        <v>19.02</v>
      </c>
      <c r="BH90" s="4">
        <v>0</v>
      </c>
      <c r="BI90" s="4">
        <v>0</v>
      </c>
      <c r="BJ90" s="4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4" t="s">
        <v>382</v>
      </c>
      <c r="BS90" s="4"/>
      <c r="BT90" s="9"/>
      <c r="BU90" s="4"/>
      <c r="BV90" s="9"/>
      <c r="BW90" s="9"/>
      <c r="BX90" s="9"/>
      <c r="BY90" s="9"/>
      <c r="BZ90" s="9"/>
      <c r="CA90" s="9"/>
      <c r="CB90" s="4" t="s">
        <v>382</v>
      </c>
      <c r="CC90" s="4"/>
      <c r="CD90" s="9"/>
      <c r="CE90" s="4"/>
      <c r="CF90" s="9"/>
      <c r="CG90" s="9"/>
      <c r="CH90" s="9"/>
      <c r="CI90" s="9"/>
      <c r="CJ90" s="9"/>
      <c r="CK90" s="9"/>
      <c r="CL90" s="4" t="s">
        <v>382</v>
      </c>
      <c r="CM90" s="4"/>
      <c r="CN90" s="9"/>
      <c r="CO90" s="4"/>
      <c r="CP90" s="9"/>
      <c r="CQ90" s="9"/>
      <c r="CR90" s="9"/>
      <c r="CS90" s="9"/>
      <c r="CT90" s="9"/>
      <c r="CU90" s="9"/>
      <c r="CV90" s="4" t="s">
        <v>382</v>
      </c>
      <c r="CW90" s="4"/>
      <c r="CX90" s="9"/>
      <c r="CY90" s="4"/>
      <c r="CZ90" s="9"/>
      <c r="DA90" s="9"/>
      <c r="DB90" s="9"/>
      <c r="DC90" s="9"/>
      <c r="DD90" s="9"/>
      <c r="DE90" s="9"/>
      <c r="DF90" s="4" t="s">
        <v>382</v>
      </c>
      <c r="DG90" s="4"/>
      <c r="DH90" s="9"/>
      <c r="DI90" s="4"/>
      <c r="DJ90" s="9"/>
      <c r="DK90" s="9"/>
      <c r="DL90" s="9"/>
      <c r="DM90" s="9"/>
      <c r="DN90" s="9"/>
      <c r="DO90" s="9"/>
      <c r="DP90" s="4" t="s">
        <v>382</v>
      </c>
      <c r="DQ90" s="4"/>
      <c r="DR90" s="9"/>
      <c r="DS90" s="4"/>
      <c r="DT90" s="9"/>
      <c r="DU90" s="9"/>
      <c r="DV90" s="9"/>
      <c r="DW90" s="9"/>
      <c r="DX90" s="9"/>
      <c r="DY90" s="9"/>
      <c r="DZ90" s="4"/>
      <c r="EA90" s="4"/>
      <c r="EB90" s="4"/>
      <c r="EC90" s="4"/>
      <c r="ED90" s="4">
        <v>12</v>
      </c>
      <c r="EE90" s="63">
        <v>3</v>
      </c>
      <c r="EF90" s="9"/>
    </row>
    <row r="91" spans="1:136" ht="15" customHeight="1" x14ac:dyDescent="0.25">
      <c r="A91" s="26">
        <v>88</v>
      </c>
      <c r="B91" s="27" t="s">
        <v>916</v>
      </c>
      <c r="C91" s="27" t="s">
        <v>917</v>
      </c>
      <c r="D91" s="1">
        <v>43466</v>
      </c>
      <c r="E91" s="1">
        <v>43830</v>
      </c>
      <c r="F91" s="9">
        <v>0</v>
      </c>
      <c r="G91" s="9">
        <v>0</v>
      </c>
      <c r="H91" s="9">
        <v>50838.239999999998</v>
      </c>
      <c r="I91" s="9">
        <v>214267.75999999998</v>
      </c>
      <c r="J91" s="9">
        <v>125626.73</v>
      </c>
      <c r="K91" s="9">
        <v>27958.800000000007</v>
      </c>
      <c r="L91" s="9">
        <v>60682.229999999974</v>
      </c>
      <c r="M91" s="9">
        <v>203286.47999999998</v>
      </c>
      <c r="N91" s="9">
        <v>203286.47999999998</v>
      </c>
      <c r="O91" s="9">
        <v>0</v>
      </c>
      <c r="P91" s="9">
        <v>0</v>
      </c>
      <c r="Q91" s="9">
        <v>0</v>
      </c>
      <c r="R91" s="9">
        <v>0</v>
      </c>
      <c r="S91" s="9">
        <v>203286.47999999998</v>
      </c>
      <c r="T91" s="9">
        <v>0</v>
      </c>
      <c r="U91" s="9">
        <v>0</v>
      </c>
      <c r="V91" s="9">
        <v>61819.580000000016</v>
      </c>
      <c r="W91" s="4" t="s">
        <v>238</v>
      </c>
      <c r="X91" s="6">
        <v>60682.229999999974</v>
      </c>
      <c r="Y91" s="8">
        <v>4.84</v>
      </c>
      <c r="Z91" s="6">
        <v>0</v>
      </c>
      <c r="AA91" s="8">
        <v>1.76</v>
      </c>
      <c r="AB91" s="6">
        <v>4732.9500000000007</v>
      </c>
      <c r="AC91" s="8">
        <v>0</v>
      </c>
      <c r="AD91" s="6">
        <v>5767.32</v>
      </c>
      <c r="AE91" s="8">
        <v>0.45999999999999996</v>
      </c>
      <c r="AF91" s="6">
        <v>36359.039999999994</v>
      </c>
      <c r="AG91" s="8">
        <v>2.9</v>
      </c>
      <c r="AH91" s="6">
        <v>0</v>
      </c>
      <c r="AI91" s="8">
        <v>0</v>
      </c>
      <c r="AJ91" s="6">
        <v>0</v>
      </c>
      <c r="AK91" s="8">
        <v>0</v>
      </c>
      <c r="AL91" s="6">
        <v>376.07999999999993</v>
      </c>
      <c r="AM91" s="8">
        <v>0.03</v>
      </c>
      <c r="AN91" s="6">
        <v>0</v>
      </c>
      <c r="AO91" s="8">
        <v>0</v>
      </c>
      <c r="AP91" s="6">
        <v>11785.320000000002</v>
      </c>
      <c r="AQ91" s="8">
        <v>0.94</v>
      </c>
      <c r="AR91" s="6">
        <v>14042.160000000002</v>
      </c>
      <c r="AS91" s="8">
        <v>1.1200000000000001</v>
      </c>
      <c r="AT91" s="6">
        <v>2256.7199999999998</v>
      </c>
      <c r="AU91" s="8">
        <v>0.18</v>
      </c>
      <c r="AV91" s="6">
        <v>40747.08</v>
      </c>
      <c r="AW91" s="8">
        <v>3.25</v>
      </c>
      <c r="AX91" s="6">
        <v>1567.1999999999998</v>
      </c>
      <c r="AY91" s="8">
        <v>0</v>
      </c>
      <c r="AZ91" s="6">
        <v>626.88</v>
      </c>
      <c r="BA91" s="8">
        <v>0.05</v>
      </c>
      <c r="BB91" s="6">
        <v>27958.800000000007</v>
      </c>
      <c r="BC91" s="8">
        <v>2.23</v>
      </c>
      <c r="BD91" s="6">
        <v>7365.9800000000014</v>
      </c>
      <c r="BE91" s="8">
        <v>0.59000000000000008</v>
      </c>
      <c r="BF91" s="30">
        <f t="shared" si="10"/>
        <v>214267.76</v>
      </c>
      <c r="BG91" s="30">
        <f t="shared" si="11"/>
        <v>18.349999999999998</v>
      </c>
      <c r="BH91" s="4">
        <v>0</v>
      </c>
      <c r="BI91" s="4">
        <v>0</v>
      </c>
      <c r="BJ91" s="4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4" t="s">
        <v>382</v>
      </c>
      <c r="BS91" s="4"/>
      <c r="BT91" s="9"/>
      <c r="BU91" s="4"/>
      <c r="BV91" s="9"/>
      <c r="BW91" s="9"/>
      <c r="BX91" s="9"/>
      <c r="BY91" s="9"/>
      <c r="BZ91" s="9"/>
      <c r="CA91" s="9"/>
      <c r="CB91" s="4" t="s">
        <v>382</v>
      </c>
      <c r="CC91" s="4"/>
      <c r="CD91" s="9"/>
      <c r="CE91" s="4"/>
      <c r="CF91" s="9"/>
      <c r="CG91" s="9"/>
      <c r="CH91" s="9"/>
      <c r="CI91" s="9"/>
      <c r="CJ91" s="9"/>
      <c r="CK91" s="9"/>
      <c r="CL91" s="4" t="s">
        <v>382</v>
      </c>
      <c r="CM91" s="4"/>
      <c r="CN91" s="9"/>
      <c r="CO91" s="4"/>
      <c r="CP91" s="9"/>
      <c r="CQ91" s="9"/>
      <c r="CR91" s="9"/>
      <c r="CS91" s="9"/>
      <c r="CT91" s="9"/>
      <c r="CU91" s="9"/>
      <c r="CV91" s="4" t="s">
        <v>382</v>
      </c>
      <c r="CW91" s="4"/>
      <c r="CX91" s="9"/>
      <c r="CY91" s="4"/>
      <c r="CZ91" s="9"/>
      <c r="DA91" s="9"/>
      <c r="DB91" s="9"/>
      <c r="DC91" s="9"/>
      <c r="DD91" s="9"/>
      <c r="DE91" s="9"/>
      <c r="DF91" s="4" t="s">
        <v>382</v>
      </c>
      <c r="DG91" s="4"/>
      <c r="DH91" s="9"/>
      <c r="DI91" s="4"/>
      <c r="DJ91" s="9"/>
      <c r="DK91" s="9"/>
      <c r="DL91" s="9"/>
      <c r="DM91" s="9"/>
      <c r="DN91" s="9"/>
      <c r="DO91" s="9"/>
      <c r="DP91" s="4" t="s">
        <v>382</v>
      </c>
      <c r="DQ91" s="4"/>
      <c r="DR91" s="9"/>
      <c r="DS91" s="4"/>
      <c r="DT91" s="9"/>
      <c r="DU91" s="9"/>
      <c r="DV91" s="9"/>
      <c r="DW91" s="9"/>
      <c r="DX91" s="9"/>
      <c r="DY91" s="9"/>
      <c r="DZ91" s="4"/>
      <c r="EA91" s="4"/>
      <c r="EB91" s="4"/>
      <c r="EC91" s="4"/>
      <c r="ED91" s="4">
        <v>180</v>
      </c>
      <c r="EE91" s="63">
        <v>3</v>
      </c>
      <c r="EF91" s="9">
        <v>84</v>
      </c>
    </row>
    <row r="92" spans="1:136" ht="15" customHeight="1" x14ac:dyDescent="0.25">
      <c r="A92" s="26">
        <v>89</v>
      </c>
      <c r="B92" s="27" t="s">
        <v>921</v>
      </c>
      <c r="C92" s="27" t="s">
        <v>922</v>
      </c>
      <c r="D92" s="1">
        <v>43466</v>
      </c>
      <c r="E92" s="1">
        <v>43830</v>
      </c>
      <c r="F92" s="9">
        <v>0</v>
      </c>
      <c r="G92" s="9">
        <v>0</v>
      </c>
      <c r="H92" s="9">
        <v>101717.97</v>
      </c>
      <c r="I92" s="9">
        <v>755105.16000000015</v>
      </c>
      <c r="J92" s="9">
        <v>478913.46000000008</v>
      </c>
      <c r="K92" s="9">
        <v>76648.680000000008</v>
      </c>
      <c r="L92" s="9">
        <v>199543.02000000008</v>
      </c>
      <c r="M92" s="9">
        <v>735229.07</v>
      </c>
      <c r="N92" s="9">
        <v>735229.07</v>
      </c>
      <c r="O92" s="9">
        <v>0</v>
      </c>
      <c r="P92" s="9">
        <v>0</v>
      </c>
      <c r="Q92" s="9">
        <v>0</v>
      </c>
      <c r="R92" s="9">
        <v>0</v>
      </c>
      <c r="S92" s="9">
        <v>735229.07</v>
      </c>
      <c r="T92" s="9">
        <v>0</v>
      </c>
      <c r="U92" s="9">
        <v>0</v>
      </c>
      <c r="V92" s="9">
        <v>121594.06000000017</v>
      </c>
      <c r="W92" s="4" t="s">
        <v>238</v>
      </c>
      <c r="X92" s="6">
        <v>199543.02000000008</v>
      </c>
      <c r="Y92" s="8">
        <v>5.9799999999999995</v>
      </c>
      <c r="Z92" s="6">
        <v>60494.040000000023</v>
      </c>
      <c r="AA92" s="8">
        <v>1.76</v>
      </c>
      <c r="AB92" s="6">
        <v>12975.27</v>
      </c>
      <c r="AC92" s="8">
        <v>0</v>
      </c>
      <c r="AD92" s="6">
        <v>15810.960000000001</v>
      </c>
      <c r="AE92" s="8">
        <v>0.45999999999999996</v>
      </c>
      <c r="AF92" s="6">
        <v>129924.6</v>
      </c>
      <c r="AG92" s="8">
        <v>3.78</v>
      </c>
      <c r="AH92" s="6">
        <v>0</v>
      </c>
      <c r="AI92" s="8">
        <v>0</v>
      </c>
      <c r="AJ92" s="6">
        <v>0</v>
      </c>
      <c r="AK92" s="8">
        <v>0</v>
      </c>
      <c r="AL92" s="6">
        <v>1031.1600000000003</v>
      </c>
      <c r="AM92" s="8">
        <v>0.03</v>
      </c>
      <c r="AN92" s="6">
        <v>0</v>
      </c>
      <c r="AO92" s="8">
        <v>0</v>
      </c>
      <c r="AP92" s="6">
        <v>32309.279999999995</v>
      </c>
      <c r="AQ92" s="8">
        <v>0.94</v>
      </c>
      <c r="AR92" s="6">
        <v>38496.239999999998</v>
      </c>
      <c r="AS92" s="8">
        <v>1.1200000000000001</v>
      </c>
      <c r="AT92" s="6">
        <v>6186.8399999999992</v>
      </c>
      <c r="AU92" s="8">
        <v>0.18</v>
      </c>
      <c r="AV92" s="6">
        <v>111707.63999999997</v>
      </c>
      <c r="AW92" s="8">
        <v>3.25</v>
      </c>
      <c r="AX92" s="6">
        <v>4296.4500000000007</v>
      </c>
      <c r="AY92" s="8">
        <v>0</v>
      </c>
      <c r="AZ92" s="6">
        <v>1718.64</v>
      </c>
      <c r="BA92" s="8">
        <v>0.05</v>
      </c>
      <c r="BB92" s="6">
        <v>76648.680000000008</v>
      </c>
      <c r="BC92" s="8">
        <v>2.23</v>
      </c>
      <c r="BD92" s="6">
        <v>63962.340000000011</v>
      </c>
      <c r="BE92" s="8">
        <v>1.87</v>
      </c>
      <c r="BF92" s="30">
        <f t="shared" si="10"/>
        <v>755105.16</v>
      </c>
      <c r="BG92" s="30">
        <f t="shared" si="11"/>
        <v>21.65</v>
      </c>
      <c r="BH92" s="4">
        <v>0</v>
      </c>
      <c r="BI92" s="4">
        <v>0</v>
      </c>
      <c r="BJ92" s="4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4" t="s">
        <v>382</v>
      </c>
      <c r="BS92" s="4"/>
      <c r="BT92" s="9"/>
      <c r="BU92" s="4"/>
      <c r="BV92" s="9"/>
      <c r="BW92" s="9"/>
      <c r="BX92" s="9"/>
      <c r="BY92" s="9"/>
      <c r="BZ92" s="9"/>
      <c r="CA92" s="9"/>
      <c r="CB92" s="4" t="s">
        <v>382</v>
      </c>
      <c r="CC92" s="4"/>
      <c r="CD92" s="9"/>
      <c r="CE92" s="4"/>
      <c r="CF92" s="9"/>
      <c r="CG92" s="9"/>
      <c r="CH92" s="9"/>
      <c r="CI92" s="9"/>
      <c r="CJ92" s="9"/>
      <c r="CK92" s="9"/>
      <c r="CL92" s="4" t="s">
        <v>382</v>
      </c>
      <c r="CM92" s="4"/>
      <c r="CN92" s="9"/>
      <c r="CO92" s="4"/>
      <c r="CP92" s="9"/>
      <c r="CQ92" s="9"/>
      <c r="CR92" s="9"/>
      <c r="CS92" s="9"/>
      <c r="CT92" s="9"/>
      <c r="CU92" s="9"/>
      <c r="CV92" s="4" t="s">
        <v>382</v>
      </c>
      <c r="CW92" s="4"/>
      <c r="CX92" s="9"/>
      <c r="CY92" s="4"/>
      <c r="CZ92" s="9"/>
      <c r="DA92" s="9"/>
      <c r="DB92" s="9"/>
      <c r="DC92" s="9"/>
      <c r="DD92" s="9"/>
      <c r="DE92" s="9"/>
      <c r="DF92" s="4" t="s">
        <v>382</v>
      </c>
      <c r="DG92" s="4"/>
      <c r="DH92" s="9"/>
      <c r="DI92" s="4"/>
      <c r="DJ92" s="9"/>
      <c r="DK92" s="9"/>
      <c r="DL92" s="9"/>
      <c r="DM92" s="9"/>
      <c r="DN92" s="9"/>
      <c r="DO92" s="9"/>
      <c r="DP92" s="4" t="s">
        <v>382</v>
      </c>
      <c r="DQ92" s="4"/>
      <c r="DR92" s="9"/>
      <c r="DS92" s="4"/>
      <c r="DT92" s="9"/>
      <c r="DU92" s="9"/>
      <c r="DV92" s="9"/>
      <c r="DW92" s="9"/>
      <c r="DX92" s="9"/>
      <c r="DY92" s="9"/>
      <c r="DZ92" s="4"/>
      <c r="EA92" s="4"/>
      <c r="EB92" s="4"/>
      <c r="EC92" s="4"/>
      <c r="ED92" s="4">
        <v>144</v>
      </c>
      <c r="EE92" s="4">
        <v>6</v>
      </c>
      <c r="EF92" s="9">
        <f>6144.49+10084.74</f>
        <v>16229.23</v>
      </c>
    </row>
    <row r="93" spans="1:136" x14ac:dyDescent="0.25">
      <c r="A93" s="26">
        <v>90</v>
      </c>
      <c r="B93" s="27" t="s">
        <v>923</v>
      </c>
      <c r="C93" s="27" t="s">
        <v>924</v>
      </c>
      <c r="D93" s="1">
        <v>43466</v>
      </c>
      <c r="E93" s="1">
        <v>43830</v>
      </c>
      <c r="F93" s="9">
        <v>0</v>
      </c>
      <c r="G93" s="9">
        <v>0</v>
      </c>
      <c r="H93" s="9">
        <v>12861.52</v>
      </c>
      <c r="I93" s="9">
        <v>61837.87999999999</v>
      </c>
      <c r="J93" s="9">
        <v>36114.53</v>
      </c>
      <c r="K93" s="9">
        <v>8113.6800000000012</v>
      </c>
      <c r="L93" s="9">
        <v>17609.669999999991</v>
      </c>
      <c r="M93" s="9">
        <v>64981.96</v>
      </c>
      <c r="N93" s="9">
        <v>64981.96</v>
      </c>
      <c r="O93" s="9">
        <v>0</v>
      </c>
      <c r="P93" s="9">
        <v>0</v>
      </c>
      <c r="Q93" s="9">
        <v>0</v>
      </c>
      <c r="R93" s="9">
        <v>0</v>
      </c>
      <c r="S93" s="9">
        <v>64981.96</v>
      </c>
      <c r="T93" s="9">
        <v>0</v>
      </c>
      <c r="U93" s="9">
        <v>0</v>
      </c>
      <c r="V93" s="9">
        <v>9717.4399999999951</v>
      </c>
      <c r="W93" s="4" t="s">
        <v>238</v>
      </c>
      <c r="X93" s="6">
        <v>17609.669999999991</v>
      </c>
      <c r="Y93" s="8">
        <v>4.84</v>
      </c>
      <c r="Z93" s="6">
        <v>0</v>
      </c>
      <c r="AA93" s="8">
        <v>1.76</v>
      </c>
      <c r="AB93" s="6">
        <v>1373.49</v>
      </c>
      <c r="AC93" s="8">
        <v>0</v>
      </c>
      <c r="AD93" s="6">
        <v>1673.6399999999996</v>
      </c>
      <c r="AE93" s="8">
        <v>0.45999999999999996</v>
      </c>
      <c r="AF93" s="6">
        <v>10551.36</v>
      </c>
      <c r="AG93" s="8">
        <v>2.9</v>
      </c>
      <c r="AH93" s="6">
        <v>0</v>
      </c>
      <c r="AI93" s="8">
        <v>0</v>
      </c>
      <c r="AJ93" s="6">
        <v>0</v>
      </c>
      <c r="AK93" s="8">
        <v>0</v>
      </c>
      <c r="AL93" s="6">
        <v>109.19999999999997</v>
      </c>
      <c r="AM93" s="8">
        <v>0.03</v>
      </c>
      <c r="AN93" s="6">
        <v>0</v>
      </c>
      <c r="AO93" s="8">
        <v>0</v>
      </c>
      <c r="AP93" s="6">
        <v>3420.1200000000008</v>
      </c>
      <c r="AQ93" s="8">
        <v>0.94</v>
      </c>
      <c r="AR93" s="6">
        <v>4074.9599999999996</v>
      </c>
      <c r="AS93" s="8">
        <v>1.1200000000000001</v>
      </c>
      <c r="AT93" s="6">
        <v>654.96</v>
      </c>
      <c r="AU93" s="8">
        <v>0.18</v>
      </c>
      <c r="AV93" s="6">
        <v>11824.919999999998</v>
      </c>
      <c r="AW93" s="8">
        <v>3.25</v>
      </c>
      <c r="AX93" s="6">
        <v>454.79999999999995</v>
      </c>
      <c r="AY93" s="8">
        <v>0</v>
      </c>
      <c r="AZ93" s="6">
        <v>181.92</v>
      </c>
      <c r="BA93" s="8">
        <v>0.05</v>
      </c>
      <c r="BB93" s="6">
        <v>8113.6800000000012</v>
      </c>
      <c r="BC93" s="8">
        <v>2.23</v>
      </c>
      <c r="BD93" s="6">
        <v>1795.1599999999999</v>
      </c>
      <c r="BE93" s="8">
        <v>0.5</v>
      </c>
      <c r="BF93" s="30">
        <f t="shared" si="10"/>
        <v>61837.87999999999</v>
      </c>
      <c r="BG93" s="30">
        <f t="shared" si="11"/>
        <v>18.259999999999998</v>
      </c>
      <c r="BH93" s="4">
        <v>0</v>
      </c>
      <c r="BI93" s="4">
        <v>0</v>
      </c>
      <c r="BJ93" s="4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4" t="s">
        <v>382</v>
      </c>
      <c r="BS93" s="4"/>
      <c r="BT93" s="9"/>
      <c r="BU93" s="4"/>
      <c r="BV93" s="9"/>
      <c r="BW93" s="9"/>
      <c r="BX93" s="9"/>
      <c r="BY93" s="9"/>
      <c r="BZ93" s="9"/>
      <c r="CA93" s="9"/>
      <c r="CB93" s="4" t="s">
        <v>382</v>
      </c>
      <c r="CC93" s="4"/>
      <c r="CD93" s="9"/>
      <c r="CE93" s="4"/>
      <c r="CF93" s="9"/>
      <c r="CG93" s="9"/>
      <c r="CH93" s="9"/>
      <c r="CI93" s="9"/>
      <c r="CJ93" s="9"/>
      <c r="CK93" s="9"/>
      <c r="CL93" s="4" t="s">
        <v>382</v>
      </c>
      <c r="CM93" s="4"/>
      <c r="CN93" s="9"/>
      <c r="CO93" s="4"/>
      <c r="CP93" s="9"/>
      <c r="CQ93" s="9"/>
      <c r="CR93" s="9"/>
      <c r="CS93" s="9"/>
      <c r="CT93" s="9"/>
      <c r="CU93" s="9"/>
      <c r="CV93" s="4" t="s">
        <v>382</v>
      </c>
      <c r="CW93" s="4"/>
      <c r="CX93" s="9"/>
      <c r="CY93" s="4"/>
      <c r="CZ93" s="9"/>
      <c r="DA93" s="9"/>
      <c r="DB93" s="9"/>
      <c r="DC93" s="9"/>
      <c r="DD93" s="9"/>
      <c r="DE93" s="9"/>
      <c r="DF93" s="4" t="s">
        <v>382</v>
      </c>
      <c r="DG93" s="4"/>
      <c r="DH93" s="9"/>
      <c r="DI93" s="4"/>
      <c r="DJ93" s="9"/>
      <c r="DK93" s="9"/>
      <c r="DL93" s="9"/>
      <c r="DM93" s="9"/>
      <c r="DN93" s="9"/>
      <c r="DO93" s="9"/>
      <c r="DP93" s="4" t="s">
        <v>382</v>
      </c>
      <c r="DQ93" s="4"/>
      <c r="DR93" s="9"/>
      <c r="DS93" s="4"/>
      <c r="DT93" s="9"/>
      <c r="DU93" s="9"/>
      <c r="DV93" s="9"/>
      <c r="DW93" s="9"/>
      <c r="DX93" s="9"/>
      <c r="DY93" s="9"/>
      <c r="DZ93" s="4"/>
      <c r="EA93" s="4"/>
      <c r="EB93" s="4"/>
      <c r="EC93" s="4"/>
      <c r="ED93" s="4">
        <v>12</v>
      </c>
      <c r="EE93" s="63">
        <v>2</v>
      </c>
      <c r="EF93" s="9"/>
    </row>
    <row r="94" spans="1:136" x14ac:dyDescent="0.25">
      <c r="A94" s="26">
        <v>91</v>
      </c>
      <c r="B94" s="27" t="s">
        <v>928</v>
      </c>
      <c r="C94" s="27" t="s">
        <v>929</v>
      </c>
      <c r="D94" s="1">
        <v>43466</v>
      </c>
      <c r="E94" s="1">
        <v>43830</v>
      </c>
      <c r="F94" s="9">
        <v>0</v>
      </c>
      <c r="G94" s="9">
        <v>0</v>
      </c>
      <c r="H94" s="9">
        <v>39873.65</v>
      </c>
      <c r="I94" s="9">
        <v>62209.820000000007</v>
      </c>
      <c r="J94" s="9">
        <v>36511.910000000003</v>
      </c>
      <c r="K94" s="9">
        <v>8105.6400000000021</v>
      </c>
      <c r="L94" s="9">
        <v>17592.270000000004</v>
      </c>
      <c r="M94" s="9">
        <v>50083.19</v>
      </c>
      <c r="N94" s="9">
        <v>50083.19</v>
      </c>
      <c r="O94" s="9">
        <v>0</v>
      </c>
      <c r="P94" s="9">
        <v>0</v>
      </c>
      <c r="Q94" s="9">
        <v>0</v>
      </c>
      <c r="R94" s="9">
        <v>0</v>
      </c>
      <c r="S94" s="9">
        <v>50083.19</v>
      </c>
      <c r="T94" s="9">
        <v>0</v>
      </c>
      <c r="U94" s="9">
        <v>0</v>
      </c>
      <c r="V94" s="9">
        <v>52000.210000000006</v>
      </c>
      <c r="W94" s="4" t="s">
        <v>238</v>
      </c>
      <c r="X94" s="6">
        <v>17592.270000000004</v>
      </c>
      <c r="Y94" s="8">
        <v>4.84</v>
      </c>
      <c r="Z94" s="6">
        <v>-4.999999999836291E-2</v>
      </c>
      <c r="AA94" s="8">
        <v>1.76</v>
      </c>
      <c r="AB94" s="6">
        <v>1372.1399999999999</v>
      </c>
      <c r="AC94" s="8">
        <v>0</v>
      </c>
      <c r="AD94" s="6">
        <v>1672.0800000000004</v>
      </c>
      <c r="AE94" s="8">
        <v>0.45999999999999996</v>
      </c>
      <c r="AF94" s="6">
        <v>10540.92</v>
      </c>
      <c r="AG94" s="8">
        <v>2.9</v>
      </c>
      <c r="AH94" s="6">
        <v>0</v>
      </c>
      <c r="AI94" s="8">
        <v>0</v>
      </c>
      <c r="AJ94" s="6">
        <v>0</v>
      </c>
      <c r="AK94" s="8">
        <v>0</v>
      </c>
      <c r="AL94" s="6">
        <v>109.08000000000003</v>
      </c>
      <c r="AM94" s="8">
        <v>0.03</v>
      </c>
      <c r="AN94" s="6">
        <v>0</v>
      </c>
      <c r="AO94" s="8">
        <v>0</v>
      </c>
      <c r="AP94" s="6">
        <v>3416.76</v>
      </c>
      <c r="AQ94" s="8">
        <v>0.94</v>
      </c>
      <c r="AR94" s="6">
        <v>4071</v>
      </c>
      <c r="AS94" s="8">
        <v>1.1200000000000001</v>
      </c>
      <c r="AT94" s="6">
        <v>654.2399999999999</v>
      </c>
      <c r="AU94" s="8">
        <v>0.18</v>
      </c>
      <c r="AV94" s="6">
        <v>11813.160000000002</v>
      </c>
      <c r="AW94" s="8">
        <v>3.25</v>
      </c>
      <c r="AX94" s="6">
        <v>454.34999999999997</v>
      </c>
      <c r="AY94" s="8">
        <v>0</v>
      </c>
      <c r="AZ94" s="6">
        <v>181.80000000000004</v>
      </c>
      <c r="BA94" s="8">
        <v>0.05</v>
      </c>
      <c r="BB94" s="6">
        <v>8105.6400000000021</v>
      </c>
      <c r="BC94" s="8">
        <v>2.23</v>
      </c>
      <c r="BD94" s="6">
        <v>2226.4299999999998</v>
      </c>
      <c r="BE94" s="8">
        <v>0.62</v>
      </c>
      <c r="BF94" s="30">
        <f t="shared" si="10"/>
        <v>62209.820000000014</v>
      </c>
      <c r="BG94" s="30">
        <f t="shared" si="11"/>
        <v>18.38</v>
      </c>
      <c r="BH94" s="4">
        <v>0</v>
      </c>
      <c r="BI94" s="4">
        <v>0</v>
      </c>
      <c r="BJ94" s="4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4" t="s">
        <v>382</v>
      </c>
      <c r="BS94" s="4"/>
      <c r="BT94" s="9"/>
      <c r="BU94" s="4"/>
      <c r="BV94" s="9"/>
      <c r="BW94" s="9"/>
      <c r="BX94" s="9"/>
      <c r="BY94" s="9"/>
      <c r="BZ94" s="9"/>
      <c r="CA94" s="9"/>
      <c r="CB94" s="4" t="s">
        <v>382</v>
      </c>
      <c r="CC94" s="4"/>
      <c r="CD94" s="9"/>
      <c r="CE94" s="4"/>
      <c r="CF94" s="9"/>
      <c r="CG94" s="9"/>
      <c r="CH94" s="9"/>
      <c r="CI94" s="9"/>
      <c r="CJ94" s="9"/>
      <c r="CK94" s="9"/>
      <c r="CL94" s="4" t="s">
        <v>382</v>
      </c>
      <c r="CM94" s="4"/>
      <c r="CN94" s="9"/>
      <c r="CO94" s="4"/>
      <c r="CP94" s="9"/>
      <c r="CQ94" s="9"/>
      <c r="CR94" s="9"/>
      <c r="CS94" s="9"/>
      <c r="CT94" s="9"/>
      <c r="CU94" s="9"/>
      <c r="CV94" s="4" t="s">
        <v>382</v>
      </c>
      <c r="CW94" s="4"/>
      <c r="CX94" s="9"/>
      <c r="CY94" s="4"/>
      <c r="CZ94" s="9"/>
      <c r="DA94" s="9"/>
      <c r="DB94" s="9"/>
      <c r="DC94" s="9"/>
      <c r="DD94" s="9"/>
      <c r="DE94" s="9"/>
      <c r="DF94" s="4" t="s">
        <v>382</v>
      </c>
      <c r="DG94" s="4"/>
      <c r="DH94" s="9"/>
      <c r="DI94" s="4"/>
      <c r="DJ94" s="9"/>
      <c r="DK94" s="9"/>
      <c r="DL94" s="9"/>
      <c r="DM94" s="9"/>
      <c r="DN94" s="9"/>
      <c r="DO94" s="9"/>
      <c r="DP94" s="4" t="s">
        <v>382</v>
      </c>
      <c r="DQ94" s="4"/>
      <c r="DR94" s="9"/>
      <c r="DS94" s="4"/>
      <c r="DT94" s="9"/>
      <c r="DU94" s="9"/>
      <c r="DV94" s="9"/>
      <c r="DW94" s="9"/>
      <c r="DX94" s="9"/>
      <c r="DY94" s="9"/>
      <c r="DZ94" s="4"/>
      <c r="EA94" s="4"/>
      <c r="EB94" s="4"/>
      <c r="EC94" s="4"/>
      <c r="ED94" s="4">
        <v>24</v>
      </c>
      <c r="EE94" s="63">
        <v>2</v>
      </c>
      <c r="EF94" s="9"/>
    </row>
    <row r="95" spans="1:136" ht="15" customHeight="1" x14ac:dyDescent="0.25">
      <c r="A95" s="26">
        <v>92</v>
      </c>
      <c r="B95" s="27" t="s">
        <v>933</v>
      </c>
      <c r="C95" s="27" t="s">
        <v>934</v>
      </c>
      <c r="D95" s="1">
        <v>43466</v>
      </c>
      <c r="E95" s="1">
        <v>43830</v>
      </c>
      <c r="F95" s="9">
        <v>0</v>
      </c>
      <c r="G95" s="9">
        <v>0</v>
      </c>
      <c r="H95" s="9">
        <v>103328.14</v>
      </c>
      <c r="I95" s="9">
        <v>984353.78</v>
      </c>
      <c r="J95" s="9">
        <v>607162.01</v>
      </c>
      <c r="K95" s="9">
        <v>104230.20000000003</v>
      </c>
      <c r="L95" s="9">
        <v>272961.56999999995</v>
      </c>
      <c r="M95" s="9">
        <v>941021.19</v>
      </c>
      <c r="N95" s="9">
        <v>941021.19</v>
      </c>
      <c r="O95" s="9">
        <v>0</v>
      </c>
      <c r="P95" s="9">
        <v>0</v>
      </c>
      <c r="Q95" s="9">
        <v>0</v>
      </c>
      <c r="R95" s="9">
        <v>0</v>
      </c>
      <c r="S95" s="9">
        <v>941021.19</v>
      </c>
      <c r="T95" s="9">
        <v>0</v>
      </c>
      <c r="U95" s="9">
        <v>0</v>
      </c>
      <c r="V95" s="9">
        <v>146660.72999999998</v>
      </c>
      <c r="W95" s="4" t="s">
        <v>238</v>
      </c>
      <c r="X95" s="6">
        <v>272961.56999999995</v>
      </c>
      <c r="Y95" s="8">
        <v>5.84</v>
      </c>
      <c r="Z95" s="6">
        <v>75610.080000000002</v>
      </c>
      <c r="AA95" s="8">
        <v>1.76</v>
      </c>
      <c r="AB95" s="6">
        <v>17644.349999999999</v>
      </c>
      <c r="AC95" s="8">
        <v>0</v>
      </c>
      <c r="AD95" s="6">
        <v>21500.400000000005</v>
      </c>
      <c r="AE95" s="8">
        <v>0.45999999999999996</v>
      </c>
      <c r="AF95" s="6">
        <v>135546</v>
      </c>
      <c r="AG95" s="8">
        <v>2.9</v>
      </c>
      <c r="AH95" s="6">
        <v>0</v>
      </c>
      <c r="AI95" s="8">
        <v>0</v>
      </c>
      <c r="AJ95" s="6">
        <v>0</v>
      </c>
      <c r="AK95" s="8">
        <v>0</v>
      </c>
      <c r="AL95" s="6">
        <v>1402.1999999999998</v>
      </c>
      <c r="AM95" s="8">
        <v>0.03</v>
      </c>
      <c r="AN95" s="6">
        <v>0</v>
      </c>
      <c r="AO95" s="8">
        <v>0</v>
      </c>
      <c r="AP95" s="6">
        <v>43935.600000000006</v>
      </c>
      <c r="AQ95" s="8">
        <v>0.94</v>
      </c>
      <c r="AR95" s="6">
        <v>52348.80000000001</v>
      </c>
      <c r="AS95" s="8">
        <v>1.1200000000000001</v>
      </c>
      <c r="AT95" s="6">
        <v>8413.2000000000025</v>
      </c>
      <c r="AU95" s="8">
        <v>0.18</v>
      </c>
      <c r="AV95" s="6">
        <v>151905.00000000006</v>
      </c>
      <c r="AW95" s="8">
        <v>3.25</v>
      </c>
      <c r="AX95" s="6">
        <v>5842.5</v>
      </c>
      <c r="AY95" s="8">
        <v>0</v>
      </c>
      <c r="AZ95" s="6">
        <v>2337</v>
      </c>
      <c r="BA95" s="8">
        <v>0.05</v>
      </c>
      <c r="BB95" s="6">
        <v>104230.20000000003</v>
      </c>
      <c r="BC95" s="8">
        <v>2.23</v>
      </c>
      <c r="BD95" s="6">
        <v>90676.88</v>
      </c>
      <c r="BE95" s="8">
        <v>1.94</v>
      </c>
      <c r="BF95" s="30">
        <f t="shared" si="10"/>
        <v>984353.78</v>
      </c>
      <c r="BG95" s="30">
        <f t="shared" si="11"/>
        <v>20.7</v>
      </c>
      <c r="BH95" s="4">
        <v>0</v>
      </c>
      <c r="BI95" s="4">
        <v>0</v>
      </c>
      <c r="BJ95" s="4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4" t="s">
        <v>382</v>
      </c>
      <c r="BS95" s="4"/>
      <c r="BT95" s="9"/>
      <c r="BU95" s="4"/>
      <c r="BV95" s="9"/>
      <c r="BW95" s="9"/>
      <c r="BX95" s="9"/>
      <c r="BY95" s="9"/>
      <c r="BZ95" s="9"/>
      <c r="CA95" s="9"/>
      <c r="CB95" s="4" t="s">
        <v>382</v>
      </c>
      <c r="CC95" s="4"/>
      <c r="CD95" s="9"/>
      <c r="CE95" s="4"/>
      <c r="CF95" s="9"/>
      <c r="CG95" s="9"/>
      <c r="CH95" s="9"/>
      <c r="CI95" s="9"/>
      <c r="CJ95" s="9"/>
      <c r="CK95" s="9"/>
      <c r="CL95" s="4" t="s">
        <v>382</v>
      </c>
      <c r="CM95" s="4"/>
      <c r="CN95" s="9"/>
      <c r="CO95" s="4"/>
      <c r="CP95" s="9"/>
      <c r="CQ95" s="9"/>
      <c r="CR95" s="9"/>
      <c r="CS95" s="9"/>
      <c r="CT95" s="9"/>
      <c r="CU95" s="9"/>
      <c r="CV95" s="4" t="s">
        <v>382</v>
      </c>
      <c r="CW95" s="4"/>
      <c r="CX95" s="9"/>
      <c r="CY95" s="4"/>
      <c r="CZ95" s="9"/>
      <c r="DA95" s="9"/>
      <c r="DB95" s="9"/>
      <c r="DC95" s="9"/>
      <c r="DD95" s="9"/>
      <c r="DE95" s="9"/>
      <c r="DF95" s="4" t="s">
        <v>382</v>
      </c>
      <c r="DG95" s="4"/>
      <c r="DH95" s="9"/>
      <c r="DI95" s="4"/>
      <c r="DJ95" s="9"/>
      <c r="DK95" s="9"/>
      <c r="DL95" s="9"/>
      <c r="DM95" s="9"/>
      <c r="DN95" s="9"/>
      <c r="DO95" s="9"/>
      <c r="DP95" s="4" t="s">
        <v>382</v>
      </c>
      <c r="DQ95" s="4"/>
      <c r="DR95" s="9"/>
      <c r="DS95" s="4"/>
      <c r="DT95" s="9"/>
      <c r="DU95" s="9"/>
      <c r="DV95" s="9"/>
      <c r="DW95" s="9"/>
      <c r="DX95" s="9"/>
      <c r="DY95" s="9"/>
      <c r="DZ95" s="4"/>
      <c r="EA95" s="4"/>
      <c r="EB95" s="4"/>
      <c r="EC95" s="4"/>
      <c r="ED95" s="4">
        <v>192</v>
      </c>
      <c r="EE95" s="4">
        <f>1</f>
        <v>1</v>
      </c>
      <c r="EF95" s="9"/>
    </row>
    <row r="96" spans="1:136" x14ac:dyDescent="0.25">
      <c r="A96" s="26">
        <v>93</v>
      </c>
      <c r="B96" s="27" t="s">
        <v>937</v>
      </c>
      <c r="C96" s="27" t="s">
        <v>938</v>
      </c>
      <c r="D96" s="1">
        <v>43466</v>
      </c>
      <c r="E96" s="1">
        <v>43830</v>
      </c>
      <c r="F96" s="9">
        <v>0</v>
      </c>
      <c r="G96" s="9">
        <v>0</v>
      </c>
      <c r="H96" s="9">
        <v>68228.53</v>
      </c>
      <c r="I96" s="9">
        <v>836791.03</v>
      </c>
      <c r="J96" s="9">
        <v>541926.76</v>
      </c>
      <c r="K96" s="9">
        <v>94417.10000000002</v>
      </c>
      <c r="L96" s="9">
        <v>200447.17</v>
      </c>
      <c r="M96" s="9">
        <v>829622.81</v>
      </c>
      <c r="N96" s="9">
        <v>829622.81</v>
      </c>
      <c r="O96" s="9">
        <v>0</v>
      </c>
      <c r="P96" s="9">
        <v>0</v>
      </c>
      <c r="Q96" s="9">
        <v>0</v>
      </c>
      <c r="R96" s="9">
        <v>0</v>
      </c>
      <c r="S96" s="9">
        <v>829622.81</v>
      </c>
      <c r="T96" s="9">
        <v>0</v>
      </c>
      <c r="U96" s="9">
        <v>0</v>
      </c>
      <c r="V96" s="9">
        <v>75396.75</v>
      </c>
      <c r="W96" s="4" t="s">
        <v>238</v>
      </c>
      <c r="X96" s="6">
        <v>200447.17</v>
      </c>
      <c r="Y96" s="8">
        <v>4.84</v>
      </c>
      <c r="Z96" s="6">
        <v>74517.599999999991</v>
      </c>
      <c r="AA96" s="8">
        <v>1.76</v>
      </c>
      <c r="AB96" s="6">
        <v>15994.53</v>
      </c>
      <c r="AC96" s="8">
        <v>0</v>
      </c>
      <c r="AD96" s="6">
        <v>19476.249999999993</v>
      </c>
      <c r="AE96" s="8">
        <v>0.45999999999999996</v>
      </c>
      <c r="AF96" s="6">
        <v>122784.55000000003</v>
      </c>
      <c r="AG96" s="8">
        <v>2.9</v>
      </c>
      <c r="AH96" s="6">
        <v>0</v>
      </c>
      <c r="AI96" s="8">
        <v>0</v>
      </c>
      <c r="AJ96" s="6">
        <v>0</v>
      </c>
      <c r="AK96" s="8">
        <v>0</v>
      </c>
      <c r="AL96" s="6">
        <v>1270.1999999999998</v>
      </c>
      <c r="AM96" s="8">
        <v>0.03</v>
      </c>
      <c r="AN96" s="6">
        <v>0</v>
      </c>
      <c r="AO96" s="8">
        <v>0</v>
      </c>
      <c r="AP96" s="6">
        <v>39799.12000000001</v>
      </c>
      <c r="AQ96" s="8">
        <v>0.94</v>
      </c>
      <c r="AR96" s="6">
        <v>47420.26</v>
      </c>
      <c r="AS96" s="8">
        <v>1.1200000000000001</v>
      </c>
      <c r="AT96" s="6">
        <v>7621.090000000002</v>
      </c>
      <c r="AU96" s="8">
        <v>0.18</v>
      </c>
      <c r="AV96" s="6">
        <v>137603.36000000002</v>
      </c>
      <c r="AW96" s="8">
        <v>3.25</v>
      </c>
      <c r="AX96" s="6">
        <v>5296.2000000000007</v>
      </c>
      <c r="AY96" s="8">
        <v>0</v>
      </c>
      <c r="AZ96" s="6">
        <v>2117.0099999999998</v>
      </c>
      <c r="BA96" s="8">
        <v>0.05</v>
      </c>
      <c r="BB96" s="6">
        <v>94417.10000000002</v>
      </c>
      <c r="BC96" s="8">
        <v>2.23</v>
      </c>
      <c r="BD96" s="6">
        <v>68026.590000000011</v>
      </c>
      <c r="BE96" s="8">
        <v>1.6099999999999999</v>
      </c>
      <c r="BF96" s="30">
        <f t="shared" si="10"/>
        <v>836791.03</v>
      </c>
      <c r="BG96" s="30">
        <f t="shared" si="11"/>
        <v>19.369999999999997</v>
      </c>
      <c r="BH96" s="4">
        <v>0</v>
      </c>
      <c r="BI96" s="4">
        <v>0</v>
      </c>
      <c r="BJ96" s="4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4" t="s">
        <v>382</v>
      </c>
      <c r="BS96" s="4"/>
      <c r="BT96" s="9"/>
      <c r="BU96" s="4"/>
      <c r="BV96" s="9"/>
      <c r="BW96" s="9"/>
      <c r="BX96" s="9"/>
      <c r="BY96" s="9"/>
      <c r="BZ96" s="9"/>
      <c r="CA96" s="9"/>
      <c r="CB96" s="4" t="s">
        <v>382</v>
      </c>
      <c r="CC96" s="4"/>
      <c r="CD96" s="9"/>
      <c r="CE96" s="4"/>
      <c r="CF96" s="9"/>
      <c r="CG96" s="9"/>
      <c r="CH96" s="9"/>
      <c r="CI96" s="9"/>
      <c r="CJ96" s="9"/>
      <c r="CK96" s="9"/>
      <c r="CL96" s="4" t="s">
        <v>382</v>
      </c>
      <c r="CM96" s="4"/>
      <c r="CN96" s="9"/>
      <c r="CO96" s="4"/>
      <c r="CP96" s="9"/>
      <c r="CQ96" s="9"/>
      <c r="CR96" s="9"/>
      <c r="CS96" s="9"/>
      <c r="CT96" s="9"/>
      <c r="CU96" s="9"/>
      <c r="CV96" s="4" t="s">
        <v>382</v>
      </c>
      <c r="CW96" s="4"/>
      <c r="CX96" s="9"/>
      <c r="CY96" s="4"/>
      <c r="CZ96" s="9"/>
      <c r="DA96" s="9"/>
      <c r="DB96" s="9"/>
      <c r="DC96" s="9"/>
      <c r="DD96" s="9"/>
      <c r="DE96" s="9"/>
      <c r="DF96" s="4" t="s">
        <v>382</v>
      </c>
      <c r="DG96" s="4"/>
      <c r="DH96" s="9"/>
      <c r="DI96" s="4"/>
      <c r="DJ96" s="9"/>
      <c r="DK96" s="9"/>
      <c r="DL96" s="9"/>
      <c r="DM96" s="9"/>
      <c r="DN96" s="9"/>
      <c r="DO96" s="9"/>
      <c r="DP96" s="4" t="s">
        <v>382</v>
      </c>
      <c r="DQ96" s="4"/>
      <c r="DR96" s="9"/>
      <c r="DS96" s="4"/>
      <c r="DT96" s="9"/>
      <c r="DU96" s="9"/>
      <c r="DV96" s="9"/>
      <c r="DW96" s="9"/>
      <c r="DX96" s="9"/>
      <c r="DY96" s="9"/>
      <c r="DZ96" s="4"/>
      <c r="EA96" s="4"/>
      <c r="EB96" s="4"/>
      <c r="EC96" s="4"/>
      <c r="ED96" s="4">
        <v>96</v>
      </c>
      <c r="EE96" s="4">
        <f>1</f>
        <v>1</v>
      </c>
      <c r="EF96" s="9">
        <f>893.13+2774.76</f>
        <v>3667.8900000000003</v>
      </c>
    </row>
    <row r="97" spans="1:136" x14ac:dyDescent="0.25">
      <c r="A97" s="26">
        <v>94</v>
      </c>
      <c r="B97" s="27" t="s">
        <v>941</v>
      </c>
      <c r="C97" s="27" t="s">
        <v>942</v>
      </c>
      <c r="D97" s="1">
        <v>43466</v>
      </c>
      <c r="E97" s="1">
        <v>43830</v>
      </c>
      <c r="F97" s="9">
        <v>0</v>
      </c>
      <c r="G97" s="9">
        <v>0</v>
      </c>
      <c r="H97" s="9">
        <v>51940.6</v>
      </c>
      <c r="I97" s="9">
        <v>790561.9800000001</v>
      </c>
      <c r="J97" s="9">
        <v>479179.92</v>
      </c>
      <c r="K97" s="9">
        <v>116962.74000000002</v>
      </c>
      <c r="L97" s="9">
        <v>194419.32000000004</v>
      </c>
      <c r="M97" s="9">
        <v>745914.22999999986</v>
      </c>
      <c r="N97" s="9">
        <v>725226.22999999986</v>
      </c>
      <c r="O97" s="9">
        <v>0</v>
      </c>
      <c r="P97" s="9">
        <v>0</v>
      </c>
      <c r="Q97" s="9">
        <v>20688</v>
      </c>
      <c r="R97" s="9">
        <v>0</v>
      </c>
      <c r="S97" s="9">
        <v>745914.22999999986</v>
      </c>
      <c r="T97" s="9">
        <v>0</v>
      </c>
      <c r="U97" s="9">
        <v>0</v>
      </c>
      <c r="V97" s="9">
        <v>96588.350000000093</v>
      </c>
      <c r="W97" s="4" t="s">
        <v>238</v>
      </c>
      <c r="X97" s="6">
        <v>186681.72000000003</v>
      </c>
      <c r="Y97" s="8">
        <v>4.84</v>
      </c>
      <c r="Z97" s="6">
        <v>66243.209999999992</v>
      </c>
      <c r="AA97" s="8">
        <v>1.76</v>
      </c>
      <c r="AB97" s="6">
        <v>14564.82</v>
      </c>
      <c r="AC97" s="8">
        <v>0</v>
      </c>
      <c r="AD97" s="6">
        <v>17742.390000000003</v>
      </c>
      <c r="AE97" s="8">
        <v>0.45999999999999996</v>
      </c>
      <c r="AF97" s="6">
        <v>111854.67</v>
      </c>
      <c r="AG97" s="8">
        <v>2.9</v>
      </c>
      <c r="AH97" s="6">
        <v>0</v>
      </c>
      <c r="AI97" s="8">
        <v>0</v>
      </c>
      <c r="AJ97" s="6">
        <v>0</v>
      </c>
      <c r="AK97" s="8">
        <v>0</v>
      </c>
      <c r="AL97" s="6">
        <v>1157.1599999999999</v>
      </c>
      <c r="AM97" s="8">
        <v>0.03</v>
      </c>
      <c r="AN97" s="6">
        <v>0</v>
      </c>
      <c r="AO97" s="8">
        <v>0</v>
      </c>
      <c r="AP97" s="6">
        <v>36256.380000000005</v>
      </c>
      <c r="AQ97" s="8">
        <v>0.94</v>
      </c>
      <c r="AR97" s="6">
        <v>43199.07</v>
      </c>
      <c r="AS97" s="8">
        <v>1.1200000000000001</v>
      </c>
      <c r="AT97" s="6">
        <v>6942.6900000000005</v>
      </c>
      <c r="AU97" s="8">
        <v>0.18</v>
      </c>
      <c r="AV97" s="6">
        <v>125354.37</v>
      </c>
      <c r="AW97" s="8">
        <v>3.25</v>
      </c>
      <c r="AX97" s="6">
        <v>4822.7999999999993</v>
      </c>
      <c r="AY97" s="8">
        <v>0</v>
      </c>
      <c r="AZ97" s="6">
        <v>1928.4900000000005</v>
      </c>
      <c r="BA97" s="8">
        <v>0.05</v>
      </c>
      <c r="BB97" s="6">
        <v>116962.74000000002</v>
      </c>
      <c r="BC97" s="8">
        <v>2.23</v>
      </c>
      <c r="BD97" s="6">
        <v>49113.869999999995</v>
      </c>
      <c r="BE97" s="8">
        <v>1.28</v>
      </c>
      <c r="BF97" s="30">
        <f t="shared" si="10"/>
        <v>782824.38</v>
      </c>
      <c r="BG97" s="30">
        <f t="shared" si="11"/>
        <v>19.04</v>
      </c>
      <c r="BH97" s="4">
        <v>0</v>
      </c>
      <c r="BI97" s="4">
        <v>0</v>
      </c>
      <c r="BJ97" s="4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4" t="s">
        <v>382</v>
      </c>
      <c r="BS97" s="4"/>
      <c r="BT97" s="9"/>
      <c r="BU97" s="4"/>
      <c r="BV97" s="9"/>
      <c r="BW97" s="9"/>
      <c r="BX97" s="9"/>
      <c r="BY97" s="9"/>
      <c r="BZ97" s="9"/>
      <c r="CA97" s="9"/>
      <c r="CB97" s="4" t="s">
        <v>382</v>
      </c>
      <c r="CC97" s="4"/>
      <c r="CD97" s="9"/>
      <c r="CE97" s="4"/>
      <c r="CF97" s="9"/>
      <c r="CG97" s="9"/>
      <c r="CH97" s="9"/>
      <c r="CI97" s="9"/>
      <c r="CJ97" s="9"/>
      <c r="CK97" s="9"/>
      <c r="CL97" s="4" t="s">
        <v>382</v>
      </c>
      <c r="CM97" s="4"/>
      <c r="CN97" s="9"/>
      <c r="CO97" s="4"/>
      <c r="CP97" s="9"/>
      <c r="CQ97" s="9"/>
      <c r="CR97" s="9"/>
      <c r="CS97" s="9"/>
      <c r="CT97" s="9"/>
      <c r="CU97" s="9"/>
      <c r="CV97" s="4" t="s">
        <v>382</v>
      </c>
      <c r="CW97" s="4"/>
      <c r="CX97" s="9"/>
      <c r="CY97" s="4"/>
      <c r="CZ97" s="9"/>
      <c r="DA97" s="9"/>
      <c r="DB97" s="9"/>
      <c r="DC97" s="9"/>
      <c r="DD97" s="9"/>
      <c r="DE97" s="9"/>
      <c r="DF97" s="4" t="s">
        <v>382</v>
      </c>
      <c r="DG97" s="4"/>
      <c r="DH97" s="9"/>
      <c r="DI97" s="4"/>
      <c r="DJ97" s="9"/>
      <c r="DK97" s="9"/>
      <c r="DL97" s="9"/>
      <c r="DM97" s="9"/>
      <c r="DN97" s="9"/>
      <c r="DO97" s="9"/>
      <c r="DP97" s="4" t="s">
        <v>382</v>
      </c>
      <c r="DQ97" s="4"/>
      <c r="DR97" s="9"/>
      <c r="DS97" s="4"/>
      <c r="DT97" s="9"/>
      <c r="DU97" s="9"/>
      <c r="DV97" s="9"/>
      <c r="DW97" s="9"/>
      <c r="DX97" s="9"/>
      <c r="DY97" s="9"/>
      <c r="DZ97" s="4"/>
      <c r="EA97" s="4"/>
      <c r="EB97" s="4"/>
      <c r="EC97" s="4"/>
      <c r="ED97" s="4">
        <v>60</v>
      </c>
      <c r="EE97" s="63">
        <v>3</v>
      </c>
      <c r="EF97" s="9">
        <f>1374.75+2316</f>
        <v>3690.75</v>
      </c>
    </row>
    <row r="98" spans="1:136" x14ac:dyDescent="0.25">
      <c r="A98" s="26">
        <v>95</v>
      </c>
      <c r="B98" s="27" t="s">
        <v>946</v>
      </c>
      <c r="C98" s="27" t="s">
        <v>947</v>
      </c>
      <c r="D98" s="1">
        <v>43466</v>
      </c>
      <c r="E98" s="1">
        <v>43830</v>
      </c>
      <c r="F98" s="9">
        <v>0</v>
      </c>
      <c r="G98" s="9">
        <v>0</v>
      </c>
      <c r="H98" s="9">
        <v>40164.32</v>
      </c>
      <c r="I98" s="9">
        <v>283406.68999999994</v>
      </c>
      <c r="J98" s="9">
        <v>177813.66</v>
      </c>
      <c r="K98" s="9">
        <v>33789.840000000004</v>
      </c>
      <c r="L98" s="9">
        <v>71803.189999999959</v>
      </c>
      <c r="M98" s="9">
        <v>296730.61</v>
      </c>
      <c r="N98" s="9">
        <v>296730.61</v>
      </c>
      <c r="O98" s="9">
        <v>0</v>
      </c>
      <c r="P98" s="9">
        <v>0</v>
      </c>
      <c r="Q98" s="9">
        <v>0</v>
      </c>
      <c r="R98" s="9">
        <v>0</v>
      </c>
      <c r="S98" s="9">
        <v>296730.61</v>
      </c>
      <c r="T98" s="9">
        <v>0</v>
      </c>
      <c r="U98" s="9">
        <v>0</v>
      </c>
      <c r="V98" s="9">
        <v>26840.399999999965</v>
      </c>
      <c r="W98" s="4" t="s">
        <v>238</v>
      </c>
      <c r="X98" s="6">
        <v>71803.189999999959</v>
      </c>
      <c r="Y98" s="8">
        <v>4.84</v>
      </c>
      <c r="Z98" s="6">
        <v>26668.199999999993</v>
      </c>
      <c r="AA98" s="8">
        <v>1.76</v>
      </c>
      <c r="AB98" s="6">
        <v>5720.04</v>
      </c>
      <c r="AC98" s="8">
        <v>0</v>
      </c>
      <c r="AD98" s="6">
        <v>6970.2000000000007</v>
      </c>
      <c r="AE98" s="8">
        <v>0.45999999999999996</v>
      </c>
      <c r="AF98" s="6">
        <v>43941.960000000014</v>
      </c>
      <c r="AG98" s="8">
        <v>2.9</v>
      </c>
      <c r="AH98" s="6">
        <v>0</v>
      </c>
      <c r="AI98" s="8">
        <v>0</v>
      </c>
      <c r="AJ98" s="6">
        <v>0</v>
      </c>
      <c r="AK98" s="8">
        <v>0</v>
      </c>
      <c r="AL98" s="6">
        <v>454.56</v>
      </c>
      <c r="AM98" s="8">
        <v>0.03</v>
      </c>
      <c r="AN98" s="6">
        <v>0</v>
      </c>
      <c r="AO98" s="8">
        <v>0</v>
      </c>
      <c r="AP98" s="6">
        <v>14243.280000000004</v>
      </c>
      <c r="AQ98" s="8">
        <v>0.94</v>
      </c>
      <c r="AR98" s="6">
        <v>16970.639999999996</v>
      </c>
      <c r="AS98" s="8">
        <v>1.1200000000000001</v>
      </c>
      <c r="AT98" s="6">
        <v>2727.48</v>
      </c>
      <c r="AU98" s="8">
        <v>0.18</v>
      </c>
      <c r="AV98" s="6">
        <v>49245.360000000015</v>
      </c>
      <c r="AW98" s="8">
        <v>3.25</v>
      </c>
      <c r="AX98" s="6">
        <v>1894.0500000000002</v>
      </c>
      <c r="AY98" s="8">
        <v>0</v>
      </c>
      <c r="AZ98" s="6">
        <v>757.68</v>
      </c>
      <c r="BA98" s="8">
        <v>0.05</v>
      </c>
      <c r="BB98" s="6">
        <v>33789.840000000004</v>
      </c>
      <c r="BC98" s="8">
        <v>2.23</v>
      </c>
      <c r="BD98" s="6">
        <v>8220.2100000000009</v>
      </c>
      <c r="BE98" s="8">
        <v>0.54</v>
      </c>
      <c r="BF98" s="30">
        <f t="shared" si="10"/>
        <v>283406.69</v>
      </c>
      <c r="BG98" s="30">
        <f t="shared" si="11"/>
        <v>18.299999999999997</v>
      </c>
      <c r="BH98" s="4">
        <v>0</v>
      </c>
      <c r="BI98" s="4">
        <v>0</v>
      </c>
      <c r="BJ98" s="4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4" t="s">
        <v>382</v>
      </c>
      <c r="BS98" s="4"/>
      <c r="BT98" s="9"/>
      <c r="BU98" s="4"/>
      <c r="BV98" s="9"/>
      <c r="BW98" s="9"/>
      <c r="BX98" s="9"/>
      <c r="BY98" s="9"/>
      <c r="BZ98" s="9"/>
      <c r="CA98" s="9"/>
      <c r="CB98" s="4" t="s">
        <v>382</v>
      </c>
      <c r="CC98" s="4"/>
      <c r="CD98" s="9"/>
      <c r="CE98" s="4"/>
      <c r="CF98" s="9"/>
      <c r="CG98" s="9"/>
      <c r="CH98" s="9"/>
      <c r="CI98" s="9"/>
      <c r="CJ98" s="9"/>
      <c r="CK98" s="9"/>
      <c r="CL98" s="4" t="s">
        <v>382</v>
      </c>
      <c r="CM98" s="4"/>
      <c r="CN98" s="9"/>
      <c r="CO98" s="4"/>
      <c r="CP98" s="9"/>
      <c r="CQ98" s="9"/>
      <c r="CR98" s="9"/>
      <c r="CS98" s="9"/>
      <c r="CT98" s="9"/>
      <c r="CU98" s="9"/>
      <c r="CV98" s="4" t="s">
        <v>382</v>
      </c>
      <c r="CW98" s="4"/>
      <c r="CX98" s="9"/>
      <c r="CY98" s="4"/>
      <c r="CZ98" s="9"/>
      <c r="DA98" s="9"/>
      <c r="DB98" s="9"/>
      <c r="DC98" s="9"/>
      <c r="DD98" s="9"/>
      <c r="DE98" s="9"/>
      <c r="DF98" s="4" t="s">
        <v>382</v>
      </c>
      <c r="DG98" s="4"/>
      <c r="DH98" s="9"/>
      <c r="DI98" s="4"/>
      <c r="DJ98" s="9"/>
      <c r="DK98" s="9"/>
      <c r="DL98" s="9"/>
      <c r="DM98" s="9"/>
      <c r="DN98" s="9"/>
      <c r="DO98" s="9"/>
      <c r="DP98" s="4" t="s">
        <v>382</v>
      </c>
      <c r="DQ98" s="4"/>
      <c r="DR98" s="9"/>
      <c r="DS98" s="4"/>
      <c r="DT98" s="9"/>
      <c r="DU98" s="9"/>
      <c r="DV98" s="9"/>
      <c r="DW98" s="9"/>
      <c r="DX98" s="9"/>
      <c r="DY98" s="9"/>
      <c r="DZ98" s="4"/>
      <c r="EA98" s="4"/>
      <c r="EB98" s="4"/>
      <c r="EC98" s="4"/>
      <c r="ED98" s="4">
        <v>48</v>
      </c>
      <c r="EE98" s="4">
        <f>1+1</f>
        <v>2</v>
      </c>
      <c r="EF98" s="9">
        <f>1000+2007.66</f>
        <v>3007.66</v>
      </c>
    </row>
    <row r="99" spans="1:136" x14ac:dyDescent="0.25">
      <c r="A99" s="26">
        <v>96</v>
      </c>
      <c r="B99" s="27" t="s">
        <v>951</v>
      </c>
      <c r="C99" s="27" t="s">
        <v>952</v>
      </c>
      <c r="D99" s="1">
        <v>43466</v>
      </c>
      <c r="E99" s="1">
        <v>43830</v>
      </c>
      <c r="F99" s="9">
        <v>0</v>
      </c>
      <c r="G99" s="9">
        <v>0</v>
      </c>
      <c r="H99" s="9">
        <v>54801.09</v>
      </c>
      <c r="I99" s="9">
        <v>324161.87</v>
      </c>
      <c r="J99" s="9">
        <v>178372</v>
      </c>
      <c r="K99" s="9">
        <v>58276.920000000013</v>
      </c>
      <c r="L99" s="9">
        <v>87512.950000000012</v>
      </c>
      <c r="M99" s="9">
        <v>303344.20999999996</v>
      </c>
      <c r="N99" s="9">
        <v>303344.20999999996</v>
      </c>
      <c r="O99" s="9">
        <v>0</v>
      </c>
      <c r="P99" s="9">
        <v>0</v>
      </c>
      <c r="Q99" s="9">
        <v>0</v>
      </c>
      <c r="R99" s="9">
        <v>0</v>
      </c>
      <c r="S99" s="9">
        <v>303344.20999999996</v>
      </c>
      <c r="T99" s="9">
        <v>0</v>
      </c>
      <c r="U99" s="9">
        <v>0</v>
      </c>
      <c r="V99" s="9">
        <v>75618.75</v>
      </c>
      <c r="W99" s="4" t="s">
        <v>238</v>
      </c>
      <c r="X99" s="6">
        <v>87512.950000000012</v>
      </c>
      <c r="Y99" s="8">
        <v>4.84</v>
      </c>
      <c r="Z99" s="6">
        <v>4.9999999999954525E-2</v>
      </c>
      <c r="AA99" s="8">
        <v>0.1</v>
      </c>
      <c r="AB99" s="6">
        <v>6853.4400000000005</v>
      </c>
      <c r="AC99" s="8">
        <v>0</v>
      </c>
      <c r="AD99" s="6">
        <v>10166.76</v>
      </c>
      <c r="AE99" s="8">
        <v>0.55999999999999994</v>
      </c>
      <c r="AF99" s="6">
        <v>52648.920000000013</v>
      </c>
      <c r="AG99" s="8">
        <v>2.9</v>
      </c>
      <c r="AH99" s="6">
        <v>0</v>
      </c>
      <c r="AI99" s="8">
        <v>0</v>
      </c>
      <c r="AJ99" s="6">
        <v>0</v>
      </c>
      <c r="AK99" s="8">
        <v>0</v>
      </c>
      <c r="AL99" s="6">
        <v>544.67999999999995</v>
      </c>
      <c r="AM99" s="8">
        <v>0.03</v>
      </c>
      <c r="AN99" s="6">
        <v>0</v>
      </c>
      <c r="AO99" s="8">
        <v>0</v>
      </c>
      <c r="AP99" s="6">
        <v>17065.560000000005</v>
      </c>
      <c r="AQ99" s="8">
        <v>0.94</v>
      </c>
      <c r="AR99" s="6">
        <v>20333.400000000005</v>
      </c>
      <c r="AS99" s="8">
        <v>1.1200000000000001</v>
      </c>
      <c r="AT99" s="6">
        <v>1815.4799999999998</v>
      </c>
      <c r="AU99" s="8">
        <v>0.1</v>
      </c>
      <c r="AV99" s="6">
        <v>52649.04</v>
      </c>
      <c r="AW99" s="8">
        <v>2.9</v>
      </c>
      <c r="AX99" s="6">
        <v>2269.3500000000004</v>
      </c>
      <c r="AY99" s="8">
        <v>0</v>
      </c>
      <c r="AZ99" s="6">
        <v>907.79999999999984</v>
      </c>
      <c r="BA99" s="8">
        <v>0.05</v>
      </c>
      <c r="BB99" s="6">
        <v>58276.920000000013</v>
      </c>
      <c r="BC99" s="8">
        <v>3.21</v>
      </c>
      <c r="BD99" s="6">
        <v>13117.519999999997</v>
      </c>
      <c r="BE99" s="8">
        <v>0.72</v>
      </c>
      <c r="BF99" s="30">
        <f t="shared" si="10"/>
        <v>324161.87000000005</v>
      </c>
      <c r="BG99" s="30">
        <f t="shared" si="11"/>
        <v>17.47</v>
      </c>
      <c r="BH99" s="4">
        <v>0</v>
      </c>
      <c r="BI99" s="4">
        <v>0</v>
      </c>
      <c r="BJ99" s="4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4" t="s">
        <v>382</v>
      </c>
      <c r="BS99" s="4"/>
      <c r="BT99" s="9"/>
      <c r="BU99" s="4"/>
      <c r="BV99" s="9"/>
      <c r="BW99" s="9"/>
      <c r="BX99" s="9"/>
      <c r="BY99" s="9"/>
      <c r="BZ99" s="9"/>
      <c r="CA99" s="9"/>
      <c r="CB99" s="4" t="s">
        <v>382</v>
      </c>
      <c r="CC99" s="4"/>
      <c r="CD99" s="9"/>
      <c r="CE99" s="4"/>
      <c r="CF99" s="9"/>
      <c r="CG99" s="9"/>
      <c r="CH99" s="9"/>
      <c r="CI99" s="9"/>
      <c r="CJ99" s="9"/>
      <c r="CK99" s="9"/>
      <c r="CL99" s="4" t="s">
        <v>382</v>
      </c>
      <c r="CM99" s="4"/>
      <c r="CN99" s="9"/>
      <c r="CO99" s="4"/>
      <c r="CP99" s="9"/>
      <c r="CQ99" s="9"/>
      <c r="CR99" s="9"/>
      <c r="CS99" s="9"/>
      <c r="CT99" s="9"/>
      <c r="CU99" s="9"/>
      <c r="CV99" s="4" t="s">
        <v>382</v>
      </c>
      <c r="CW99" s="4"/>
      <c r="CX99" s="9"/>
      <c r="CY99" s="4"/>
      <c r="CZ99" s="9"/>
      <c r="DA99" s="9"/>
      <c r="DB99" s="9"/>
      <c r="DC99" s="9"/>
      <c r="DD99" s="9"/>
      <c r="DE99" s="9"/>
      <c r="DF99" s="4" t="s">
        <v>382</v>
      </c>
      <c r="DG99" s="4"/>
      <c r="DH99" s="9"/>
      <c r="DI99" s="4"/>
      <c r="DJ99" s="9"/>
      <c r="DK99" s="9"/>
      <c r="DL99" s="9"/>
      <c r="DM99" s="9"/>
      <c r="DN99" s="9"/>
      <c r="DO99" s="9"/>
      <c r="DP99" s="4" t="s">
        <v>382</v>
      </c>
      <c r="DQ99" s="4"/>
      <c r="DR99" s="9"/>
      <c r="DS99" s="4"/>
      <c r="DT99" s="9"/>
      <c r="DU99" s="9"/>
      <c r="DV99" s="9"/>
      <c r="DW99" s="9"/>
      <c r="DX99" s="9"/>
      <c r="DY99" s="9"/>
      <c r="DZ99" s="4"/>
      <c r="EA99" s="4"/>
      <c r="EB99" s="4"/>
      <c r="EC99" s="4"/>
      <c r="ED99" s="4">
        <v>60</v>
      </c>
      <c r="EE99" s="63">
        <v>6</v>
      </c>
      <c r="EF99" s="9">
        <f>70+1290</f>
        <v>1360</v>
      </c>
    </row>
    <row r="100" spans="1:136" x14ac:dyDescent="0.25">
      <c r="A100" s="26">
        <v>97</v>
      </c>
      <c r="B100" s="27" t="s">
        <v>956</v>
      </c>
      <c r="C100" s="27" t="s">
        <v>957</v>
      </c>
      <c r="D100" s="1">
        <v>43466</v>
      </c>
      <c r="E100" s="1">
        <v>43830</v>
      </c>
      <c r="F100" s="9">
        <v>0</v>
      </c>
      <c r="G100" s="9">
        <v>0</v>
      </c>
      <c r="H100" s="9">
        <v>96358.97</v>
      </c>
      <c r="I100" s="9">
        <v>243746.79</v>
      </c>
      <c r="J100" s="9">
        <v>145793.63</v>
      </c>
      <c r="K100" s="9">
        <v>32446.839999999993</v>
      </c>
      <c r="L100" s="9">
        <v>65506.320000000014</v>
      </c>
      <c r="M100" s="9">
        <v>177235.35</v>
      </c>
      <c r="N100" s="9">
        <v>174035.35</v>
      </c>
      <c r="O100" s="9">
        <v>0</v>
      </c>
      <c r="P100" s="9">
        <v>0</v>
      </c>
      <c r="Q100" s="9">
        <v>3200</v>
      </c>
      <c r="R100" s="9">
        <v>0</v>
      </c>
      <c r="S100" s="9">
        <v>177235.35</v>
      </c>
      <c r="T100" s="9">
        <v>0</v>
      </c>
      <c r="U100" s="9">
        <v>0</v>
      </c>
      <c r="V100" s="9">
        <v>162870.41</v>
      </c>
      <c r="W100" s="4" t="s">
        <v>238</v>
      </c>
      <c r="X100" s="6">
        <v>64866.320000000007</v>
      </c>
      <c r="Y100" s="8">
        <v>4.84</v>
      </c>
      <c r="Z100" s="6">
        <v>5495.1599999999962</v>
      </c>
      <c r="AA100" s="8">
        <v>1.76</v>
      </c>
      <c r="AB100" s="6">
        <v>5059.32</v>
      </c>
      <c r="AC100" s="8">
        <v>0</v>
      </c>
      <c r="AD100" s="6">
        <v>6165.119999999999</v>
      </c>
      <c r="AE100" s="8">
        <v>0.45999999999999996</v>
      </c>
      <c r="AF100" s="6">
        <v>38866.439999999995</v>
      </c>
      <c r="AG100" s="8">
        <v>2.9</v>
      </c>
      <c r="AH100" s="6">
        <v>0</v>
      </c>
      <c r="AI100" s="8">
        <v>0</v>
      </c>
      <c r="AJ100" s="6">
        <v>0</v>
      </c>
      <c r="AK100" s="8">
        <v>0</v>
      </c>
      <c r="AL100" s="6">
        <v>402.00000000000011</v>
      </c>
      <c r="AM100" s="8">
        <v>0.03</v>
      </c>
      <c r="AN100" s="6">
        <v>0</v>
      </c>
      <c r="AO100" s="8">
        <v>0</v>
      </c>
      <c r="AP100" s="6">
        <v>12598.079999999996</v>
      </c>
      <c r="AQ100" s="8">
        <v>0.94</v>
      </c>
      <c r="AR100" s="6">
        <v>15010.439999999999</v>
      </c>
      <c r="AS100" s="8">
        <v>1.1200000000000001</v>
      </c>
      <c r="AT100" s="6">
        <v>2412.48</v>
      </c>
      <c r="AU100" s="8">
        <v>0.18</v>
      </c>
      <c r="AV100" s="6">
        <v>43557.120000000003</v>
      </c>
      <c r="AW100" s="8">
        <v>3.25</v>
      </c>
      <c r="AX100" s="6">
        <v>1675.29</v>
      </c>
      <c r="AY100" s="8">
        <v>0</v>
      </c>
      <c r="AZ100" s="6">
        <v>670.2</v>
      </c>
      <c r="BA100" s="8">
        <v>0.05</v>
      </c>
      <c r="BB100" s="6">
        <v>32446.839999999993</v>
      </c>
      <c r="BC100" s="8">
        <v>2.23</v>
      </c>
      <c r="BD100" s="6">
        <v>13881.98</v>
      </c>
      <c r="BE100" s="8">
        <v>1.04</v>
      </c>
      <c r="BF100" s="30">
        <f t="shared" si="10"/>
        <v>243106.79000000004</v>
      </c>
      <c r="BG100" s="30">
        <f t="shared" si="11"/>
        <v>18.799999999999997</v>
      </c>
      <c r="BH100" s="4">
        <v>0</v>
      </c>
      <c r="BI100" s="4">
        <v>0</v>
      </c>
      <c r="BJ100" s="4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4" t="s">
        <v>382</v>
      </c>
      <c r="BS100" s="4"/>
      <c r="BT100" s="9"/>
      <c r="BU100" s="4"/>
      <c r="BV100" s="9"/>
      <c r="BW100" s="9"/>
      <c r="BX100" s="9"/>
      <c r="BY100" s="9"/>
      <c r="BZ100" s="9"/>
      <c r="CA100" s="9"/>
      <c r="CB100" s="4" t="s">
        <v>382</v>
      </c>
      <c r="CC100" s="4"/>
      <c r="CD100" s="9"/>
      <c r="CE100" s="4"/>
      <c r="CF100" s="9"/>
      <c r="CG100" s="9"/>
      <c r="CH100" s="9"/>
      <c r="CI100" s="9"/>
      <c r="CJ100" s="9"/>
      <c r="CK100" s="9"/>
      <c r="CL100" s="4" t="s">
        <v>382</v>
      </c>
      <c r="CM100" s="4"/>
      <c r="CN100" s="9"/>
      <c r="CO100" s="4"/>
      <c r="CP100" s="9"/>
      <c r="CQ100" s="9"/>
      <c r="CR100" s="9"/>
      <c r="CS100" s="9"/>
      <c r="CT100" s="9"/>
      <c r="CU100" s="9"/>
      <c r="CV100" s="4" t="s">
        <v>382</v>
      </c>
      <c r="CW100" s="4"/>
      <c r="CX100" s="9"/>
      <c r="CY100" s="4"/>
      <c r="CZ100" s="9"/>
      <c r="DA100" s="9"/>
      <c r="DB100" s="9"/>
      <c r="DC100" s="9"/>
      <c r="DD100" s="9"/>
      <c r="DE100" s="9"/>
      <c r="DF100" s="4" t="s">
        <v>382</v>
      </c>
      <c r="DG100" s="4"/>
      <c r="DH100" s="9"/>
      <c r="DI100" s="4"/>
      <c r="DJ100" s="9"/>
      <c r="DK100" s="9"/>
      <c r="DL100" s="9"/>
      <c r="DM100" s="9"/>
      <c r="DN100" s="9"/>
      <c r="DO100" s="9"/>
      <c r="DP100" s="4" t="s">
        <v>382</v>
      </c>
      <c r="DQ100" s="4"/>
      <c r="DR100" s="9"/>
      <c r="DS100" s="4"/>
      <c r="DT100" s="9"/>
      <c r="DU100" s="9"/>
      <c r="DV100" s="9"/>
      <c r="DW100" s="9"/>
      <c r="DX100" s="9"/>
      <c r="DY100" s="9"/>
      <c r="DZ100" s="4"/>
      <c r="EA100" s="4"/>
      <c r="EB100" s="4"/>
      <c r="EC100" s="4"/>
      <c r="ED100" s="4">
        <v>300</v>
      </c>
      <c r="EE100" s="4">
        <f>8+5+1+5</f>
        <v>19</v>
      </c>
      <c r="EF100" s="9">
        <f>2281.54+6281.07</f>
        <v>8562.61</v>
      </c>
    </row>
    <row r="101" spans="1:136" x14ac:dyDescent="0.25">
      <c r="A101" s="26">
        <v>98</v>
      </c>
      <c r="B101" s="27" t="s">
        <v>961</v>
      </c>
      <c r="C101" s="27" t="s">
        <v>962</v>
      </c>
      <c r="D101" s="1">
        <v>43466</v>
      </c>
      <c r="E101" s="1">
        <v>43830</v>
      </c>
      <c r="F101" s="9">
        <v>0</v>
      </c>
      <c r="G101" s="9">
        <v>0</v>
      </c>
      <c r="H101" s="9">
        <v>122395.34</v>
      </c>
      <c r="I101" s="9">
        <v>633737.48</v>
      </c>
      <c r="J101" s="9">
        <v>409732.55000000005</v>
      </c>
      <c r="K101" s="9">
        <v>72980.88</v>
      </c>
      <c r="L101" s="9">
        <v>151024.04999999996</v>
      </c>
      <c r="M101" s="9">
        <v>581652.35</v>
      </c>
      <c r="N101" s="9">
        <v>576852.35</v>
      </c>
      <c r="O101" s="9">
        <v>0</v>
      </c>
      <c r="P101" s="9">
        <v>0</v>
      </c>
      <c r="Q101" s="9">
        <v>4800</v>
      </c>
      <c r="R101" s="9">
        <v>0</v>
      </c>
      <c r="S101" s="9">
        <v>581652.35</v>
      </c>
      <c r="T101" s="9">
        <v>0</v>
      </c>
      <c r="U101" s="9">
        <v>0</v>
      </c>
      <c r="V101" s="9">
        <v>174480.46999999997</v>
      </c>
      <c r="W101" s="4" t="s">
        <v>238</v>
      </c>
      <c r="X101" s="6">
        <v>150064.04999999996</v>
      </c>
      <c r="Y101" s="8">
        <v>4.84</v>
      </c>
      <c r="Z101" s="6">
        <v>54568.62000000001</v>
      </c>
      <c r="AA101" s="8">
        <v>1.76</v>
      </c>
      <c r="AB101" s="6">
        <v>11705.7</v>
      </c>
      <c r="AC101" s="8">
        <v>0</v>
      </c>
      <c r="AD101" s="6">
        <v>14262.239999999998</v>
      </c>
      <c r="AE101" s="8">
        <v>0.45999999999999996</v>
      </c>
      <c r="AF101" s="6">
        <v>89914.199999999983</v>
      </c>
      <c r="AG101" s="8">
        <v>2.9</v>
      </c>
      <c r="AH101" s="6">
        <v>0</v>
      </c>
      <c r="AI101" s="8">
        <v>0</v>
      </c>
      <c r="AJ101" s="6">
        <v>0</v>
      </c>
      <c r="AK101" s="8">
        <v>0</v>
      </c>
      <c r="AL101" s="6">
        <v>930.11999999999989</v>
      </c>
      <c r="AM101" s="8">
        <v>0.03</v>
      </c>
      <c r="AN101" s="6">
        <v>0</v>
      </c>
      <c r="AO101" s="8">
        <v>0</v>
      </c>
      <c r="AP101" s="6">
        <v>29144.58</v>
      </c>
      <c r="AQ101" s="8">
        <v>0.94</v>
      </c>
      <c r="AR101" s="6">
        <v>34725.42</v>
      </c>
      <c r="AS101" s="8">
        <v>1.1200000000000001</v>
      </c>
      <c r="AT101" s="6">
        <v>5580.9000000000015</v>
      </c>
      <c r="AU101" s="8">
        <v>0.18</v>
      </c>
      <c r="AV101" s="6">
        <v>100765.86</v>
      </c>
      <c r="AW101" s="8">
        <v>3.25</v>
      </c>
      <c r="AX101" s="6">
        <v>3876.06</v>
      </c>
      <c r="AY101" s="8">
        <v>0</v>
      </c>
      <c r="AZ101" s="6">
        <v>1550.2200000000003</v>
      </c>
      <c r="BA101" s="8">
        <v>0.05</v>
      </c>
      <c r="BB101" s="6">
        <v>72980.88</v>
      </c>
      <c r="BC101" s="8">
        <v>2.23</v>
      </c>
      <c r="BD101" s="6">
        <v>62708.630000000012</v>
      </c>
      <c r="BE101" s="8">
        <v>2.02</v>
      </c>
      <c r="BF101" s="30">
        <f t="shared" si="10"/>
        <v>632777.47999999986</v>
      </c>
      <c r="BG101" s="30">
        <f t="shared" si="11"/>
        <v>19.779999999999998</v>
      </c>
      <c r="BH101" s="4">
        <v>0</v>
      </c>
      <c r="BI101" s="4">
        <v>0</v>
      </c>
      <c r="BJ101" s="4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4" t="s">
        <v>382</v>
      </c>
      <c r="BS101" s="4"/>
      <c r="BT101" s="9"/>
      <c r="BU101" s="4"/>
      <c r="BV101" s="9"/>
      <c r="BW101" s="9"/>
      <c r="BX101" s="9"/>
      <c r="BY101" s="9"/>
      <c r="BZ101" s="9"/>
      <c r="CA101" s="9"/>
      <c r="CB101" s="4" t="s">
        <v>382</v>
      </c>
      <c r="CC101" s="4"/>
      <c r="CD101" s="9"/>
      <c r="CE101" s="4"/>
      <c r="CF101" s="9"/>
      <c r="CG101" s="9"/>
      <c r="CH101" s="9"/>
      <c r="CI101" s="9"/>
      <c r="CJ101" s="9"/>
      <c r="CK101" s="9"/>
      <c r="CL101" s="4" t="s">
        <v>382</v>
      </c>
      <c r="CM101" s="4"/>
      <c r="CN101" s="9"/>
      <c r="CO101" s="4"/>
      <c r="CP101" s="9"/>
      <c r="CQ101" s="9"/>
      <c r="CR101" s="9"/>
      <c r="CS101" s="9"/>
      <c r="CT101" s="9"/>
      <c r="CU101" s="9"/>
      <c r="CV101" s="4" t="s">
        <v>382</v>
      </c>
      <c r="CW101" s="4"/>
      <c r="CX101" s="9"/>
      <c r="CY101" s="4"/>
      <c r="CZ101" s="9"/>
      <c r="DA101" s="9"/>
      <c r="DB101" s="9"/>
      <c r="DC101" s="9"/>
      <c r="DD101" s="9"/>
      <c r="DE101" s="9"/>
      <c r="DF101" s="4" t="s">
        <v>382</v>
      </c>
      <c r="DG101" s="4"/>
      <c r="DH101" s="9"/>
      <c r="DI101" s="4"/>
      <c r="DJ101" s="9"/>
      <c r="DK101" s="9"/>
      <c r="DL101" s="9"/>
      <c r="DM101" s="9"/>
      <c r="DN101" s="9"/>
      <c r="DO101" s="9"/>
      <c r="DP101" s="4" t="s">
        <v>382</v>
      </c>
      <c r="DQ101" s="4"/>
      <c r="DR101" s="9"/>
      <c r="DS101" s="4"/>
      <c r="DT101" s="9"/>
      <c r="DU101" s="9"/>
      <c r="DV101" s="9"/>
      <c r="DW101" s="9"/>
      <c r="DX101" s="9"/>
      <c r="DY101" s="9"/>
      <c r="DZ101" s="4"/>
      <c r="EA101" s="4"/>
      <c r="EB101" s="4"/>
      <c r="EC101" s="4"/>
      <c r="ED101" s="4">
        <v>144</v>
      </c>
      <c r="EE101" s="4">
        <f>2+3+3</f>
        <v>8</v>
      </c>
      <c r="EF101" s="9">
        <f>5721.97+9403.78</f>
        <v>15125.75</v>
      </c>
    </row>
    <row r="102" spans="1:136" x14ac:dyDescent="0.25">
      <c r="A102" s="26">
        <v>99</v>
      </c>
      <c r="B102" s="27" t="s">
        <v>966</v>
      </c>
      <c r="C102" s="27" t="s">
        <v>967</v>
      </c>
      <c r="D102" s="1">
        <v>43466</v>
      </c>
      <c r="E102" s="1">
        <v>43830</v>
      </c>
      <c r="F102" s="9">
        <v>0</v>
      </c>
      <c r="G102" s="9">
        <v>0</v>
      </c>
      <c r="H102" s="9">
        <v>88501.28</v>
      </c>
      <c r="I102" s="9">
        <v>612644.56000000006</v>
      </c>
      <c r="J102" s="9">
        <v>394191.94000000006</v>
      </c>
      <c r="K102" s="9">
        <v>71229.719999999987</v>
      </c>
      <c r="L102" s="9">
        <v>147222.90000000008</v>
      </c>
      <c r="M102" s="9">
        <v>578525.9</v>
      </c>
      <c r="N102" s="9">
        <v>573725.9</v>
      </c>
      <c r="O102" s="9">
        <v>0</v>
      </c>
      <c r="P102" s="9">
        <v>0</v>
      </c>
      <c r="Q102" s="9">
        <v>4800</v>
      </c>
      <c r="R102" s="9">
        <v>0</v>
      </c>
      <c r="S102" s="9">
        <v>578525.9</v>
      </c>
      <c r="T102" s="9">
        <v>0</v>
      </c>
      <c r="U102" s="9">
        <v>0</v>
      </c>
      <c r="V102" s="9">
        <v>122619.94000000006</v>
      </c>
      <c r="W102" s="4" t="s">
        <v>238</v>
      </c>
      <c r="X102" s="6">
        <v>146262.90000000008</v>
      </c>
      <c r="Y102" s="8">
        <v>4.84</v>
      </c>
      <c r="Z102" s="6">
        <v>53186.520000000011</v>
      </c>
      <c r="AA102" s="8">
        <v>1.76</v>
      </c>
      <c r="AB102" s="6">
        <v>11407.89</v>
      </c>
      <c r="AC102" s="8">
        <v>0</v>
      </c>
      <c r="AD102" s="6">
        <v>13901.04</v>
      </c>
      <c r="AE102" s="8">
        <v>0.45999999999999996</v>
      </c>
      <c r="AF102" s="6">
        <v>87636.840000000026</v>
      </c>
      <c r="AG102" s="8">
        <v>2.9</v>
      </c>
      <c r="AH102" s="6">
        <v>0</v>
      </c>
      <c r="AI102" s="8">
        <v>0</v>
      </c>
      <c r="AJ102" s="6">
        <v>0</v>
      </c>
      <c r="AK102" s="8">
        <v>0</v>
      </c>
      <c r="AL102" s="6">
        <v>906.5999999999998</v>
      </c>
      <c r="AM102" s="8">
        <v>0.03</v>
      </c>
      <c r="AN102" s="6">
        <v>0</v>
      </c>
      <c r="AO102" s="8">
        <v>0</v>
      </c>
      <c r="AP102" s="6">
        <v>28406.400000000005</v>
      </c>
      <c r="AQ102" s="8">
        <v>0.94</v>
      </c>
      <c r="AR102" s="6">
        <v>33846</v>
      </c>
      <c r="AS102" s="8">
        <v>1.1200000000000001</v>
      </c>
      <c r="AT102" s="6">
        <v>5439.4800000000005</v>
      </c>
      <c r="AU102" s="8">
        <v>0.18</v>
      </c>
      <c r="AV102" s="6">
        <v>98213.639999999985</v>
      </c>
      <c r="AW102" s="8">
        <v>3.25</v>
      </c>
      <c r="AX102" s="6">
        <v>3777.4500000000003</v>
      </c>
      <c r="AY102" s="8">
        <v>0</v>
      </c>
      <c r="AZ102" s="6">
        <v>1511.0400000000002</v>
      </c>
      <c r="BA102" s="8">
        <v>0.05</v>
      </c>
      <c r="BB102" s="6">
        <v>71229.719999999987</v>
      </c>
      <c r="BC102" s="8">
        <v>2.23</v>
      </c>
      <c r="BD102" s="6">
        <v>55959.040000000001</v>
      </c>
      <c r="BE102" s="8">
        <v>1.8599999999999999</v>
      </c>
      <c r="BF102" s="30">
        <f t="shared" si="10"/>
        <v>611684.56000000017</v>
      </c>
      <c r="BG102" s="30">
        <f t="shared" si="11"/>
        <v>19.619999999999997</v>
      </c>
      <c r="BH102" s="4">
        <v>0</v>
      </c>
      <c r="BI102" s="4">
        <v>0</v>
      </c>
      <c r="BJ102" s="4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4" t="s">
        <v>382</v>
      </c>
      <c r="BS102" s="4"/>
      <c r="BT102" s="9"/>
      <c r="BU102" s="4"/>
      <c r="BV102" s="9"/>
      <c r="BW102" s="9"/>
      <c r="BX102" s="9"/>
      <c r="BY102" s="9"/>
      <c r="BZ102" s="9"/>
      <c r="CA102" s="9"/>
      <c r="CB102" s="4" t="s">
        <v>382</v>
      </c>
      <c r="CC102" s="4"/>
      <c r="CD102" s="9"/>
      <c r="CE102" s="4"/>
      <c r="CF102" s="9"/>
      <c r="CG102" s="9"/>
      <c r="CH102" s="9"/>
      <c r="CI102" s="9"/>
      <c r="CJ102" s="9"/>
      <c r="CK102" s="9"/>
      <c r="CL102" s="4" t="s">
        <v>382</v>
      </c>
      <c r="CM102" s="4"/>
      <c r="CN102" s="9"/>
      <c r="CO102" s="4"/>
      <c r="CP102" s="9"/>
      <c r="CQ102" s="9"/>
      <c r="CR102" s="9"/>
      <c r="CS102" s="9"/>
      <c r="CT102" s="9"/>
      <c r="CU102" s="9"/>
      <c r="CV102" s="4" t="s">
        <v>382</v>
      </c>
      <c r="CW102" s="4"/>
      <c r="CX102" s="9"/>
      <c r="CY102" s="4"/>
      <c r="CZ102" s="9"/>
      <c r="DA102" s="9"/>
      <c r="DB102" s="9"/>
      <c r="DC102" s="9"/>
      <c r="DD102" s="9"/>
      <c r="DE102" s="9"/>
      <c r="DF102" s="4" t="s">
        <v>382</v>
      </c>
      <c r="DG102" s="4"/>
      <c r="DH102" s="9"/>
      <c r="DI102" s="4"/>
      <c r="DJ102" s="9"/>
      <c r="DK102" s="9"/>
      <c r="DL102" s="9"/>
      <c r="DM102" s="9"/>
      <c r="DN102" s="9"/>
      <c r="DO102" s="9"/>
      <c r="DP102" s="4" t="s">
        <v>382</v>
      </c>
      <c r="DQ102" s="4"/>
      <c r="DR102" s="9"/>
      <c r="DS102" s="4"/>
      <c r="DT102" s="9"/>
      <c r="DU102" s="9"/>
      <c r="DV102" s="9"/>
      <c r="DW102" s="9"/>
      <c r="DX102" s="9"/>
      <c r="DY102" s="9"/>
      <c r="DZ102" s="4"/>
      <c r="EA102" s="4"/>
      <c r="EB102" s="4"/>
      <c r="EC102" s="4"/>
      <c r="ED102" s="4">
        <v>120</v>
      </c>
      <c r="EE102" s="4">
        <f>3+3+1</f>
        <v>7</v>
      </c>
      <c r="EF102" s="9">
        <f>536.85+2611.87</f>
        <v>3148.72</v>
      </c>
    </row>
    <row r="103" spans="1:136" x14ac:dyDescent="0.25">
      <c r="A103" s="26">
        <v>100</v>
      </c>
      <c r="B103" s="27" t="s">
        <v>971</v>
      </c>
      <c r="C103" s="27" t="s">
        <v>972</v>
      </c>
      <c r="D103" s="1">
        <v>43466</v>
      </c>
      <c r="E103" s="1">
        <v>43830</v>
      </c>
      <c r="F103" s="9">
        <v>0</v>
      </c>
      <c r="G103" s="9">
        <v>0</v>
      </c>
      <c r="H103" s="9">
        <v>24282.52</v>
      </c>
      <c r="I103" s="9">
        <v>310992.38660986553</v>
      </c>
      <c r="J103" s="9">
        <v>154016.14800000004</v>
      </c>
      <c r="K103" s="9">
        <v>82728.128609865482</v>
      </c>
      <c r="L103" s="9">
        <v>74248.109999999971</v>
      </c>
      <c r="M103" s="9">
        <v>316000.01</v>
      </c>
      <c r="N103" s="9">
        <v>302800.01</v>
      </c>
      <c r="O103" s="9">
        <v>0</v>
      </c>
      <c r="P103" s="9">
        <v>0</v>
      </c>
      <c r="Q103" s="9">
        <v>13200</v>
      </c>
      <c r="R103" s="9">
        <v>0</v>
      </c>
      <c r="S103" s="9">
        <v>316000.01</v>
      </c>
      <c r="T103" s="9">
        <v>0</v>
      </c>
      <c r="U103" s="9">
        <v>0</v>
      </c>
      <c r="V103" s="9">
        <v>19274.896609865507</v>
      </c>
      <c r="W103" s="4" t="s">
        <v>238</v>
      </c>
      <c r="X103" s="6">
        <v>71608.109999999971</v>
      </c>
      <c r="Y103" s="8">
        <v>4.84</v>
      </c>
      <c r="Z103" s="6">
        <v>14602.710000000001</v>
      </c>
      <c r="AA103" s="8">
        <v>1</v>
      </c>
      <c r="AB103" s="6">
        <v>5816.04</v>
      </c>
      <c r="AC103" s="8">
        <v>0</v>
      </c>
      <c r="AD103" s="6">
        <v>6162.5999999999976</v>
      </c>
      <c r="AE103" s="8">
        <v>0.39999999999999997</v>
      </c>
      <c r="AF103" s="6">
        <v>44679.360000000015</v>
      </c>
      <c r="AG103" s="8">
        <v>2.9</v>
      </c>
      <c r="AH103" s="6">
        <v>0</v>
      </c>
      <c r="AI103" s="8">
        <v>0</v>
      </c>
      <c r="AJ103" s="6">
        <v>0</v>
      </c>
      <c r="AK103" s="8">
        <v>0</v>
      </c>
      <c r="AL103" s="6">
        <v>462.12</v>
      </c>
      <c r="AM103" s="8">
        <v>0.03</v>
      </c>
      <c r="AN103" s="6">
        <v>0</v>
      </c>
      <c r="AO103" s="8">
        <v>0</v>
      </c>
      <c r="AP103" s="6">
        <v>14482.199999999999</v>
      </c>
      <c r="AQ103" s="8">
        <v>0.94</v>
      </c>
      <c r="AR103" s="6">
        <v>17255.520000000004</v>
      </c>
      <c r="AS103" s="8">
        <v>1.1200000000000001</v>
      </c>
      <c r="AT103" s="6">
        <v>2773.2000000000003</v>
      </c>
      <c r="AU103" s="8">
        <v>0.18</v>
      </c>
      <c r="AV103" s="6">
        <v>34510.919999999991</v>
      </c>
      <c r="AW103" s="8">
        <v>2.2400000000000002</v>
      </c>
      <c r="AX103" s="6">
        <v>1925.85</v>
      </c>
      <c r="AY103" s="8">
        <v>0</v>
      </c>
      <c r="AZ103" s="6">
        <v>770.28</v>
      </c>
      <c r="BA103" s="8">
        <v>0.05</v>
      </c>
      <c r="BB103" s="6">
        <v>82728.128609865482</v>
      </c>
      <c r="BC103" s="8">
        <v>4.6100000000000003</v>
      </c>
      <c r="BD103" s="6">
        <v>10575.348000000002</v>
      </c>
      <c r="BE103" s="8">
        <v>0.68</v>
      </c>
      <c r="BF103" s="30">
        <f t="shared" si="10"/>
        <v>308352.38660986547</v>
      </c>
      <c r="BG103" s="30">
        <f t="shared" si="11"/>
        <v>18.990000000000002</v>
      </c>
      <c r="BH103" s="4">
        <v>0</v>
      </c>
      <c r="BI103" s="4">
        <v>0</v>
      </c>
      <c r="BJ103" s="4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4" t="s">
        <v>382</v>
      </c>
      <c r="BS103" s="4"/>
      <c r="BT103" s="9"/>
      <c r="BU103" s="4"/>
      <c r="BV103" s="9"/>
      <c r="BW103" s="9"/>
      <c r="BX103" s="9"/>
      <c r="BY103" s="9"/>
      <c r="BZ103" s="9"/>
      <c r="CA103" s="9"/>
      <c r="CB103" s="4" t="s">
        <v>382</v>
      </c>
      <c r="CC103" s="4"/>
      <c r="CD103" s="9"/>
      <c r="CE103" s="4"/>
      <c r="CF103" s="9"/>
      <c r="CG103" s="9"/>
      <c r="CH103" s="9"/>
      <c r="CI103" s="9"/>
      <c r="CJ103" s="9"/>
      <c r="CK103" s="9"/>
      <c r="CL103" s="4" t="s">
        <v>382</v>
      </c>
      <c r="CM103" s="4"/>
      <c r="CN103" s="9"/>
      <c r="CO103" s="4"/>
      <c r="CP103" s="9"/>
      <c r="CQ103" s="9"/>
      <c r="CR103" s="9"/>
      <c r="CS103" s="9"/>
      <c r="CT103" s="9"/>
      <c r="CU103" s="9"/>
      <c r="CV103" s="4" t="s">
        <v>382</v>
      </c>
      <c r="CW103" s="4"/>
      <c r="CX103" s="9"/>
      <c r="CY103" s="4"/>
      <c r="CZ103" s="9"/>
      <c r="DA103" s="9"/>
      <c r="DB103" s="9"/>
      <c r="DC103" s="9"/>
      <c r="DD103" s="9"/>
      <c r="DE103" s="9"/>
      <c r="DF103" s="4" t="s">
        <v>382</v>
      </c>
      <c r="DG103" s="4"/>
      <c r="DH103" s="9"/>
      <c r="DI103" s="4"/>
      <c r="DJ103" s="9"/>
      <c r="DK103" s="9"/>
      <c r="DL103" s="9"/>
      <c r="DM103" s="9"/>
      <c r="DN103" s="9"/>
      <c r="DO103" s="9"/>
      <c r="DP103" s="4" t="s">
        <v>382</v>
      </c>
      <c r="DQ103" s="4"/>
      <c r="DR103" s="9"/>
      <c r="DS103" s="4"/>
      <c r="DT103" s="9"/>
      <c r="DU103" s="9"/>
      <c r="DV103" s="9"/>
      <c r="DW103" s="9"/>
      <c r="DX103" s="9"/>
      <c r="DY103" s="9"/>
      <c r="DZ103" s="4"/>
      <c r="EA103" s="4"/>
      <c r="EB103" s="4"/>
      <c r="EC103" s="4"/>
      <c r="ED103" s="4">
        <v>36</v>
      </c>
      <c r="EE103" s="63">
        <v>2</v>
      </c>
      <c r="EF103" s="9"/>
    </row>
    <row r="104" spans="1:136" x14ac:dyDescent="0.25">
      <c r="A104" s="26">
        <v>101</v>
      </c>
      <c r="B104" s="27" t="s">
        <v>976</v>
      </c>
      <c r="C104" s="27" t="s">
        <v>977</v>
      </c>
      <c r="D104" s="1">
        <v>43466</v>
      </c>
      <c r="E104" s="1">
        <v>43830</v>
      </c>
      <c r="F104" s="9">
        <v>0</v>
      </c>
      <c r="G104" s="9">
        <v>0</v>
      </c>
      <c r="H104" s="9">
        <v>49920.9</v>
      </c>
      <c r="I104" s="9">
        <v>296611.12</v>
      </c>
      <c r="J104" s="9">
        <v>182129.94999999998</v>
      </c>
      <c r="K104" s="9">
        <v>38435.279999999992</v>
      </c>
      <c r="L104" s="9">
        <v>76045.890000000014</v>
      </c>
      <c r="M104" s="9">
        <v>280234.44</v>
      </c>
      <c r="N104" s="9">
        <v>275434.44</v>
      </c>
      <c r="O104" s="9">
        <v>0</v>
      </c>
      <c r="P104" s="9">
        <v>0</v>
      </c>
      <c r="Q104" s="9">
        <v>4800</v>
      </c>
      <c r="R104" s="9">
        <v>0</v>
      </c>
      <c r="S104" s="9">
        <v>280234.44</v>
      </c>
      <c r="T104" s="9">
        <v>0</v>
      </c>
      <c r="U104" s="9">
        <v>0</v>
      </c>
      <c r="V104" s="9">
        <v>66297.580000000016</v>
      </c>
      <c r="W104" s="4" t="s">
        <v>238</v>
      </c>
      <c r="X104" s="6">
        <v>75085.890000000014</v>
      </c>
      <c r="Y104" s="8">
        <v>4.84</v>
      </c>
      <c r="Z104" s="6">
        <v>27303.959999999995</v>
      </c>
      <c r="AA104" s="8">
        <v>1.76</v>
      </c>
      <c r="AB104" s="6">
        <v>5856.39</v>
      </c>
      <c r="AC104" s="8">
        <v>0</v>
      </c>
      <c r="AD104" s="6">
        <v>7136.2800000000016</v>
      </c>
      <c r="AE104" s="8">
        <v>0.45999999999999996</v>
      </c>
      <c r="AF104" s="6">
        <v>44989.440000000002</v>
      </c>
      <c r="AG104" s="8">
        <v>2.9</v>
      </c>
      <c r="AH104" s="6">
        <v>0</v>
      </c>
      <c r="AI104" s="8">
        <v>0</v>
      </c>
      <c r="AJ104" s="6">
        <v>0</v>
      </c>
      <c r="AK104" s="8">
        <v>0</v>
      </c>
      <c r="AL104" s="6">
        <v>465.3599999999999</v>
      </c>
      <c r="AM104" s="8">
        <v>0.03</v>
      </c>
      <c r="AN104" s="6">
        <v>0</v>
      </c>
      <c r="AO104" s="8">
        <v>0</v>
      </c>
      <c r="AP104" s="6">
        <v>14582.759999999997</v>
      </c>
      <c r="AQ104" s="8">
        <v>0.94</v>
      </c>
      <c r="AR104" s="6">
        <v>17375.280000000002</v>
      </c>
      <c r="AS104" s="8">
        <v>1.1200000000000001</v>
      </c>
      <c r="AT104" s="6">
        <v>2792.3999999999996</v>
      </c>
      <c r="AU104" s="8">
        <v>0.18</v>
      </c>
      <c r="AV104" s="6">
        <v>50419.080000000016</v>
      </c>
      <c r="AW104" s="8">
        <v>3.25</v>
      </c>
      <c r="AX104" s="6">
        <v>1939.1999999999998</v>
      </c>
      <c r="AY104" s="8">
        <v>0</v>
      </c>
      <c r="AZ104" s="6">
        <v>775.68</v>
      </c>
      <c r="BA104" s="8">
        <v>0.05</v>
      </c>
      <c r="BB104" s="6">
        <v>38435.279999999992</v>
      </c>
      <c r="BC104" s="8">
        <v>2.23</v>
      </c>
      <c r="BD104" s="6">
        <v>8494.119999999999</v>
      </c>
      <c r="BE104" s="8">
        <v>0.55000000000000004</v>
      </c>
      <c r="BF104" s="30">
        <f t="shared" si="10"/>
        <v>295651.12</v>
      </c>
      <c r="BG104" s="30">
        <f t="shared" si="11"/>
        <v>18.309999999999999</v>
      </c>
      <c r="BH104" s="4">
        <v>0</v>
      </c>
      <c r="BI104" s="4">
        <v>0</v>
      </c>
      <c r="BJ104" s="4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4" t="s">
        <v>382</v>
      </c>
      <c r="BS104" s="4"/>
      <c r="BT104" s="9"/>
      <c r="BU104" s="4"/>
      <c r="BV104" s="9"/>
      <c r="BW104" s="9"/>
      <c r="BX104" s="9"/>
      <c r="BY104" s="9"/>
      <c r="BZ104" s="9"/>
      <c r="CA104" s="9"/>
      <c r="CB104" s="4" t="s">
        <v>382</v>
      </c>
      <c r="CC104" s="4"/>
      <c r="CD104" s="9"/>
      <c r="CE104" s="4"/>
      <c r="CF104" s="9"/>
      <c r="CG104" s="9"/>
      <c r="CH104" s="9"/>
      <c r="CI104" s="9"/>
      <c r="CJ104" s="9"/>
      <c r="CK104" s="9"/>
      <c r="CL104" s="4" t="s">
        <v>382</v>
      </c>
      <c r="CM104" s="4"/>
      <c r="CN104" s="9"/>
      <c r="CO104" s="4"/>
      <c r="CP104" s="9"/>
      <c r="CQ104" s="9"/>
      <c r="CR104" s="9"/>
      <c r="CS104" s="9"/>
      <c r="CT104" s="9"/>
      <c r="CU104" s="9"/>
      <c r="CV104" s="4" t="s">
        <v>382</v>
      </c>
      <c r="CW104" s="4"/>
      <c r="CX104" s="9"/>
      <c r="CY104" s="4"/>
      <c r="CZ104" s="9"/>
      <c r="DA104" s="9"/>
      <c r="DB104" s="9"/>
      <c r="DC104" s="9"/>
      <c r="DD104" s="9"/>
      <c r="DE104" s="9"/>
      <c r="DF104" s="4" t="s">
        <v>382</v>
      </c>
      <c r="DG104" s="4"/>
      <c r="DH104" s="9"/>
      <c r="DI104" s="4"/>
      <c r="DJ104" s="9"/>
      <c r="DK104" s="9"/>
      <c r="DL104" s="9"/>
      <c r="DM104" s="9"/>
      <c r="DN104" s="9"/>
      <c r="DO104" s="9"/>
      <c r="DP104" s="4" t="s">
        <v>382</v>
      </c>
      <c r="DQ104" s="4"/>
      <c r="DR104" s="9"/>
      <c r="DS104" s="4"/>
      <c r="DT104" s="9"/>
      <c r="DU104" s="9"/>
      <c r="DV104" s="9"/>
      <c r="DW104" s="9"/>
      <c r="DX104" s="9"/>
      <c r="DY104" s="9"/>
      <c r="DZ104" s="4"/>
      <c r="EA104" s="4"/>
      <c r="EB104" s="4"/>
      <c r="EC104" s="4"/>
      <c r="ED104" s="4">
        <v>72</v>
      </c>
      <c r="EE104" s="4">
        <f>1+1</f>
        <v>2</v>
      </c>
      <c r="EF104" s="9">
        <v>11201.62</v>
      </c>
    </row>
    <row r="105" spans="1:136" x14ac:dyDescent="0.25">
      <c r="A105" s="26">
        <v>102</v>
      </c>
      <c r="B105" s="27" t="s">
        <v>981</v>
      </c>
      <c r="C105" s="27" t="s">
        <v>982</v>
      </c>
      <c r="D105" s="1">
        <v>43466</v>
      </c>
      <c r="E105" s="1">
        <v>43830</v>
      </c>
      <c r="F105" s="9">
        <v>0</v>
      </c>
      <c r="G105" s="9">
        <v>0</v>
      </c>
      <c r="H105" s="9">
        <v>51900.62</v>
      </c>
      <c r="I105" s="9">
        <v>290857.62999999995</v>
      </c>
      <c r="J105" s="9">
        <v>179371.56999999995</v>
      </c>
      <c r="K105" s="9">
        <v>37490.76</v>
      </c>
      <c r="L105" s="9">
        <v>73995.299999999988</v>
      </c>
      <c r="M105" s="9">
        <v>277465.36</v>
      </c>
      <c r="N105" s="9">
        <v>272665.36</v>
      </c>
      <c r="O105" s="9">
        <v>0</v>
      </c>
      <c r="P105" s="9">
        <v>0</v>
      </c>
      <c r="Q105" s="9">
        <v>4800</v>
      </c>
      <c r="R105" s="9">
        <v>0</v>
      </c>
      <c r="S105" s="9">
        <v>277465.36</v>
      </c>
      <c r="T105" s="9">
        <v>0</v>
      </c>
      <c r="U105" s="9">
        <v>0</v>
      </c>
      <c r="V105" s="9">
        <v>65292.889999999956</v>
      </c>
      <c r="W105" s="4" t="s">
        <v>238</v>
      </c>
      <c r="X105" s="6">
        <v>73035.299999999988</v>
      </c>
      <c r="Y105" s="8">
        <v>4.84</v>
      </c>
      <c r="Z105" s="6">
        <v>26558.519999999997</v>
      </c>
      <c r="AA105" s="8">
        <v>1.76</v>
      </c>
      <c r="AB105" s="6">
        <v>5696.49</v>
      </c>
      <c r="AC105" s="8">
        <v>0</v>
      </c>
      <c r="AD105" s="6">
        <v>6941.52</v>
      </c>
      <c r="AE105" s="8">
        <v>0.45999999999999996</v>
      </c>
      <c r="AF105" s="6">
        <v>43761</v>
      </c>
      <c r="AG105" s="8">
        <v>2.9</v>
      </c>
      <c r="AH105" s="6">
        <v>0</v>
      </c>
      <c r="AI105" s="8">
        <v>0</v>
      </c>
      <c r="AJ105" s="6">
        <v>0</v>
      </c>
      <c r="AK105" s="8">
        <v>0</v>
      </c>
      <c r="AL105" s="6">
        <v>452.76000000000005</v>
      </c>
      <c r="AM105" s="8">
        <v>0.03</v>
      </c>
      <c r="AN105" s="6">
        <v>0</v>
      </c>
      <c r="AO105" s="8">
        <v>0</v>
      </c>
      <c r="AP105" s="6">
        <v>14184.599999999997</v>
      </c>
      <c r="AQ105" s="8">
        <v>0.94</v>
      </c>
      <c r="AR105" s="6">
        <v>16900.8</v>
      </c>
      <c r="AS105" s="8">
        <v>1.1200000000000001</v>
      </c>
      <c r="AT105" s="6">
        <v>2716.1999999999994</v>
      </c>
      <c r="AU105" s="8">
        <v>0.18</v>
      </c>
      <c r="AV105" s="6">
        <v>49042.55999999999</v>
      </c>
      <c r="AW105" s="8">
        <v>3.25</v>
      </c>
      <c r="AX105" s="6">
        <v>1886.25</v>
      </c>
      <c r="AY105" s="8">
        <v>0</v>
      </c>
      <c r="AZ105" s="6">
        <v>754.56000000000006</v>
      </c>
      <c r="BA105" s="8">
        <v>0.05</v>
      </c>
      <c r="BB105" s="6">
        <v>37490.76</v>
      </c>
      <c r="BC105" s="8">
        <v>2.23</v>
      </c>
      <c r="BD105" s="6">
        <v>10476.309999999998</v>
      </c>
      <c r="BE105" s="8">
        <v>0.69000000000000006</v>
      </c>
      <c r="BF105" s="30">
        <f t="shared" si="10"/>
        <v>289897.63</v>
      </c>
      <c r="BG105" s="30">
        <f t="shared" si="11"/>
        <v>18.45</v>
      </c>
      <c r="BH105" s="4">
        <v>0</v>
      </c>
      <c r="BI105" s="4">
        <v>0</v>
      </c>
      <c r="BJ105" s="4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4" t="s">
        <v>382</v>
      </c>
      <c r="BS105" s="4"/>
      <c r="BT105" s="9"/>
      <c r="BU105" s="4"/>
      <c r="BV105" s="9"/>
      <c r="BW105" s="9"/>
      <c r="BX105" s="9"/>
      <c r="BY105" s="9"/>
      <c r="BZ105" s="9"/>
      <c r="CA105" s="9"/>
      <c r="CB105" s="4" t="s">
        <v>382</v>
      </c>
      <c r="CC105" s="4"/>
      <c r="CD105" s="9"/>
      <c r="CE105" s="4"/>
      <c r="CF105" s="9"/>
      <c r="CG105" s="9"/>
      <c r="CH105" s="9"/>
      <c r="CI105" s="9"/>
      <c r="CJ105" s="9"/>
      <c r="CK105" s="9"/>
      <c r="CL105" s="4" t="s">
        <v>382</v>
      </c>
      <c r="CM105" s="4"/>
      <c r="CN105" s="9"/>
      <c r="CO105" s="4"/>
      <c r="CP105" s="9"/>
      <c r="CQ105" s="9"/>
      <c r="CR105" s="9"/>
      <c r="CS105" s="9"/>
      <c r="CT105" s="9"/>
      <c r="CU105" s="9"/>
      <c r="CV105" s="4" t="s">
        <v>382</v>
      </c>
      <c r="CW105" s="4"/>
      <c r="CX105" s="9"/>
      <c r="CY105" s="4"/>
      <c r="CZ105" s="9"/>
      <c r="DA105" s="9"/>
      <c r="DB105" s="9"/>
      <c r="DC105" s="9"/>
      <c r="DD105" s="9"/>
      <c r="DE105" s="9"/>
      <c r="DF105" s="4" t="s">
        <v>382</v>
      </c>
      <c r="DG105" s="4"/>
      <c r="DH105" s="9"/>
      <c r="DI105" s="4"/>
      <c r="DJ105" s="9"/>
      <c r="DK105" s="9"/>
      <c r="DL105" s="9"/>
      <c r="DM105" s="9"/>
      <c r="DN105" s="9"/>
      <c r="DO105" s="9"/>
      <c r="DP105" s="4" t="s">
        <v>382</v>
      </c>
      <c r="DQ105" s="4"/>
      <c r="DR105" s="9"/>
      <c r="DS105" s="4"/>
      <c r="DT105" s="9"/>
      <c r="DU105" s="9"/>
      <c r="DV105" s="9"/>
      <c r="DW105" s="9"/>
      <c r="DX105" s="9"/>
      <c r="DY105" s="9"/>
      <c r="DZ105" s="4"/>
      <c r="EA105" s="4"/>
      <c r="EB105" s="4"/>
      <c r="EC105" s="4"/>
      <c r="ED105" s="4">
        <v>48</v>
      </c>
      <c r="EE105" s="4">
        <f>1+1</f>
        <v>2</v>
      </c>
      <c r="EF105" s="9"/>
    </row>
    <row r="106" spans="1:136" x14ac:dyDescent="0.25">
      <c r="A106" s="26">
        <v>103</v>
      </c>
      <c r="B106" s="27" t="s">
        <v>986</v>
      </c>
      <c r="C106" s="27" t="s">
        <v>987</v>
      </c>
      <c r="D106" s="1">
        <v>43466</v>
      </c>
      <c r="E106" s="1">
        <v>43830</v>
      </c>
      <c r="F106" s="9">
        <v>0</v>
      </c>
      <c r="G106" s="9">
        <v>0</v>
      </c>
      <c r="H106" s="9">
        <v>46409.88</v>
      </c>
      <c r="I106" s="9">
        <v>325165.39999999997</v>
      </c>
      <c r="J106" s="9">
        <v>159857.71999999997</v>
      </c>
      <c r="K106" s="9">
        <v>92553</v>
      </c>
      <c r="L106" s="9">
        <v>72754.679999999993</v>
      </c>
      <c r="M106" s="9">
        <v>320227.62</v>
      </c>
      <c r="N106" s="9">
        <v>312907.62</v>
      </c>
      <c r="O106" s="9">
        <v>0</v>
      </c>
      <c r="P106" s="9">
        <v>0</v>
      </c>
      <c r="Q106" s="9">
        <v>7320</v>
      </c>
      <c r="R106" s="9">
        <v>0</v>
      </c>
      <c r="S106" s="9">
        <v>320227.62</v>
      </c>
      <c r="T106" s="9">
        <v>0</v>
      </c>
      <c r="U106" s="9">
        <v>0</v>
      </c>
      <c r="V106" s="9">
        <v>51347.659999999974</v>
      </c>
      <c r="W106" s="4" t="s">
        <v>238</v>
      </c>
      <c r="X106" s="6">
        <v>71290.679999999993</v>
      </c>
      <c r="Y106" s="8">
        <v>4.84</v>
      </c>
      <c r="Z106" s="6">
        <v>15362.160000000002</v>
      </c>
      <c r="AA106" s="8">
        <v>1.01</v>
      </c>
      <c r="AB106" s="6">
        <v>5741.79</v>
      </c>
      <c r="AC106" s="8">
        <v>0</v>
      </c>
      <c r="AD106" s="6">
        <v>5019.3599999999979</v>
      </c>
      <c r="AE106" s="8">
        <v>0.33</v>
      </c>
      <c r="AF106" s="6">
        <v>44109</v>
      </c>
      <c r="AG106" s="8">
        <v>2.9</v>
      </c>
      <c r="AH106" s="6">
        <v>0</v>
      </c>
      <c r="AI106" s="8">
        <v>0</v>
      </c>
      <c r="AJ106" s="6">
        <v>0</v>
      </c>
      <c r="AK106" s="8">
        <v>0</v>
      </c>
      <c r="AL106" s="6">
        <v>456.3599999999999</v>
      </c>
      <c r="AM106" s="8">
        <v>0.03</v>
      </c>
      <c r="AN106" s="6">
        <v>0</v>
      </c>
      <c r="AO106" s="8">
        <v>0</v>
      </c>
      <c r="AP106" s="6">
        <v>14297.400000000003</v>
      </c>
      <c r="AQ106" s="8">
        <v>0.94</v>
      </c>
      <c r="AR106" s="6">
        <v>17035.2</v>
      </c>
      <c r="AS106" s="8">
        <v>1.1200000000000001</v>
      </c>
      <c r="AT106" s="6">
        <v>2737.8000000000006</v>
      </c>
      <c r="AU106" s="8">
        <v>0.18</v>
      </c>
      <c r="AV106" s="6">
        <v>34070.519999999997</v>
      </c>
      <c r="AW106" s="8">
        <v>2.2400000000000002</v>
      </c>
      <c r="AX106" s="6">
        <v>1901.25</v>
      </c>
      <c r="AY106" s="8">
        <v>0</v>
      </c>
      <c r="AZ106" s="6">
        <v>608.4</v>
      </c>
      <c r="BA106" s="8">
        <v>0.04</v>
      </c>
      <c r="BB106" s="6">
        <v>92553</v>
      </c>
      <c r="BC106" s="8">
        <v>5.7</v>
      </c>
      <c r="BD106" s="6">
        <v>18518.479999999996</v>
      </c>
      <c r="BE106" s="8">
        <v>1.22</v>
      </c>
      <c r="BF106" s="30">
        <f t="shared" si="10"/>
        <v>323701.39999999991</v>
      </c>
      <c r="BG106" s="30">
        <f t="shared" si="11"/>
        <v>20.549999999999997</v>
      </c>
      <c r="BH106" s="4">
        <v>0</v>
      </c>
      <c r="BI106" s="4">
        <v>0</v>
      </c>
      <c r="BJ106" s="4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4" t="s">
        <v>382</v>
      </c>
      <c r="BS106" s="4"/>
      <c r="BT106" s="9"/>
      <c r="BU106" s="4"/>
      <c r="BV106" s="9"/>
      <c r="BW106" s="9"/>
      <c r="BX106" s="9"/>
      <c r="BY106" s="9"/>
      <c r="BZ106" s="9"/>
      <c r="CA106" s="9"/>
      <c r="CB106" s="4" t="s">
        <v>382</v>
      </c>
      <c r="CC106" s="4"/>
      <c r="CD106" s="9"/>
      <c r="CE106" s="4"/>
      <c r="CF106" s="9"/>
      <c r="CG106" s="9"/>
      <c r="CH106" s="9"/>
      <c r="CI106" s="9"/>
      <c r="CJ106" s="9"/>
      <c r="CK106" s="9"/>
      <c r="CL106" s="4" t="s">
        <v>382</v>
      </c>
      <c r="CM106" s="4"/>
      <c r="CN106" s="9"/>
      <c r="CO106" s="4"/>
      <c r="CP106" s="9"/>
      <c r="CQ106" s="9"/>
      <c r="CR106" s="9"/>
      <c r="CS106" s="9"/>
      <c r="CT106" s="9"/>
      <c r="CU106" s="9"/>
      <c r="CV106" s="4" t="s">
        <v>382</v>
      </c>
      <c r="CW106" s="4"/>
      <c r="CX106" s="9"/>
      <c r="CY106" s="4"/>
      <c r="CZ106" s="9"/>
      <c r="DA106" s="9"/>
      <c r="DB106" s="9"/>
      <c r="DC106" s="9"/>
      <c r="DD106" s="9"/>
      <c r="DE106" s="9"/>
      <c r="DF106" s="4" t="s">
        <v>382</v>
      </c>
      <c r="DG106" s="4"/>
      <c r="DH106" s="9"/>
      <c r="DI106" s="4"/>
      <c r="DJ106" s="9"/>
      <c r="DK106" s="9"/>
      <c r="DL106" s="9"/>
      <c r="DM106" s="9"/>
      <c r="DN106" s="9"/>
      <c r="DO106" s="9"/>
      <c r="DP106" s="4" t="s">
        <v>382</v>
      </c>
      <c r="DQ106" s="4"/>
      <c r="DR106" s="9"/>
      <c r="DS106" s="4"/>
      <c r="DT106" s="9"/>
      <c r="DU106" s="9"/>
      <c r="DV106" s="9"/>
      <c r="DW106" s="9"/>
      <c r="DX106" s="9"/>
      <c r="DY106" s="9"/>
      <c r="DZ106" s="4"/>
      <c r="EA106" s="4"/>
      <c r="EB106" s="4"/>
      <c r="EC106" s="4"/>
      <c r="ED106" s="4">
        <v>36</v>
      </c>
      <c r="EE106" s="4">
        <f>3+3</f>
        <v>6</v>
      </c>
      <c r="EF106" s="9">
        <v>0.02</v>
      </c>
    </row>
    <row r="107" spans="1:136" x14ac:dyDescent="0.25">
      <c r="A107" s="26">
        <v>104</v>
      </c>
      <c r="B107" s="27" t="s">
        <v>991</v>
      </c>
      <c r="C107" s="27" t="s">
        <v>992</v>
      </c>
      <c r="D107" s="1">
        <v>43466</v>
      </c>
      <c r="E107" s="1">
        <v>43830</v>
      </c>
      <c r="F107" s="9">
        <v>0</v>
      </c>
      <c r="G107" s="9">
        <v>0</v>
      </c>
      <c r="H107" s="9">
        <v>91405.08</v>
      </c>
      <c r="I107" s="9">
        <v>585257.33000000007</v>
      </c>
      <c r="J107" s="9">
        <v>371803.37000000011</v>
      </c>
      <c r="K107" s="9">
        <v>70574.039999999994</v>
      </c>
      <c r="L107" s="9">
        <v>142879.92000000001</v>
      </c>
      <c r="M107" s="9">
        <v>544221.03</v>
      </c>
      <c r="N107" s="9">
        <v>539421.03</v>
      </c>
      <c r="O107" s="9">
        <v>0</v>
      </c>
      <c r="P107" s="9">
        <v>0</v>
      </c>
      <c r="Q107" s="9">
        <v>4800</v>
      </c>
      <c r="R107" s="9">
        <v>0</v>
      </c>
      <c r="S107" s="9">
        <v>544221.03</v>
      </c>
      <c r="T107" s="9">
        <v>0</v>
      </c>
      <c r="U107" s="9">
        <v>0</v>
      </c>
      <c r="V107" s="9">
        <v>132441.38</v>
      </c>
      <c r="W107" s="4" t="s">
        <v>238</v>
      </c>
      <c r="X107" s="6">
        <v>141919.92000000001</v>
      </c>
      <c r="Y107" s="8">
        <v>4.84</v>
      </c>
      <c r="Z107" s="6">
        <v>52669.08</v>
      </c>
      <c r="AA107" s="8">
        <v>1.76</v>
      </c>
      <c r="AB107" s="6">
        <v>11296.92</v>
      </c>
      <c r="AC107" s="8">
        <v>0</v>
      </c>
      <c r="AD107" s="6">
        <v>13765.799999999997</v>
      </c>
      <c r="AE107" s="8">
        <v>0.45999999999999996</v>
      </c>
      <c r="AF107" s="6">
        <v>86784.240000000034</v>
      </c>
      <c r="AG107" s="8">
        <v>2.9</v>
      </c>
      <c r="AH107" s="6">
        <v>0</v>
      </c>
      <c r="AI107" s="8">
        <v>0</v>
      </c>
      <c r="AJ107" s="6">
        <v>0</v>
      </c>
      <c r="AK107" s="8">
        <v>0</v>
      </c>
      <c r="AL107" s="6">
        <v>897.7199999999998</v>
      </c>
      <c r="AM107" s="8">
        <v>0.03</v>
      </c>
      <c r="AN107" s="6">
        <v>0</v>
      </c>
      <c r="AO107" s="8">
        <v>0</v>
      </c>
      <c r="AP107" s="6">
        <v>28130.039999999994</v>
      </c>
      <c r="AQ107" s="8">
        <v>0.94</v>
      </c>
      <c r="AR107" s="6">
        <v>33516.720000000008</v>
      </c>
      <c r="AS107" s="8">
        <v>1.1200000000000001</v>
      </c>
      <c r="AT107" s="6">
        <v>5386.56</v>
      </c>
      <c r="AU107" s="8">
        <v>0.18</v>
      </c>
      <c r="AV107" s="6">
        <v>97258.08</v>
      </c>
      <c r="AW107" s="8">
        <v>3.25</v>
      </c>
      <c r="AX107" s="6">
        <v>3740.7000000000003</v>
      </c>
      <c r="AY107" s="8">
        <v>0</v>
      </c>
      <c r="AZ107" s="6">
        <v>1496.2800000000004</v>
      </c>
      <c r="BA107" s="8">
        <v>0.05</v>
      </c>
      <c r="BB107" s="6">
        <v>70574.039999999994</v>
      </c>
      <c r="BC107" s="8">
        <v>2.23</v>
      </c>
      <c r="BD107" s="6">
        <v>36861.230000000003</v>
      </c>
      <c r="BE107" s="8">
        <v>1.24</v>
      </c>
      <c r="BF107" s="30">
        <f t="shared" ref="BF107:BF113" si="12">X107+Z107+AB107+AD107+AF107+AH107+AJ107+AL107+AN107+AP107+AR107+AT107+AV107+AX107+AZ107+BB107+BD107</f>
        <v>584297.33000000007</v>
      </c>
      <c r="BG107" s="30">
        <f t="shared" ref="BG107:BG113" si="13">Y107+AA107+AC107+AE107+AG107+AI107+AK107+AM107+AO107+AQ107+AS107+AU107+AW107+AY107+BA107+BC107+BE107</f>
        <v>18.999999999999996</v>
      </c>
      <c r="BH107" s="4">
        <v>0</v>
      </c>
      <c r="BI107" s="4">
        <v>0</v>
      </c>
      <c r="BJ107" s="4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4" t="s">
        <v>382</v>
      </c>
      <c r="BS107" s="4"/>
      <c r="BT107" s="9"/>
      <c r="BU107" s="4"/>
      <c r="BV107" s="9"/>
      <c r="BW107" s="9"/>
      <c r="BX107" s="9"/>
      <c r="BY107" s="9"/>
      <c r="BZ107" s="9"/>
      <c r="CA107" s="9"/>
      <c r="CB107" s="4" t="s">
        <v>382</v>
      </c>
      <c r="CC107" s="4"/>
      <c r="CD107" s="9"/>
      <c r="CE107" s="4"/>
      <c r="CF107" s="9"/>
      <c r="CG107" s="9"/>
      <c r="CH107" s="9"/>
      <c r="CI107" s="9"/>
      <c r="CJ107" s="9"/>
      <c r="CK107" s="9"/>
      <c r="CL107" s="4" t="s">
        <v>382</v>
      </c>
      <c r="CM107" s="4"/>
      <c r="CN107" s="9"/>
      <c r="CO107" s="4"/>
      <c r="CP107" s="9"/>
      <c r="CQ107" s="9"/>
      <c r="CR107" s="9"/>
      <c r="CS107" s="9"/>
      <c r="CT107" s="9"/>
      <c r="CU107" s="9"/>
      <c r="CV107" s="4" t="s">
        <v>382</v>
      </c>
      <c r="CW107" s="4"/>
      <c r="CX107" s="9"/>
      <c r="CY107" s="4"/>
      <c r="CZ107" s="9"/>
      <c r="DA107" s="9"/>
      <c r="DB107" s="9"/>
      <c r="DC107" s="9"/>
      <c r="DD107" s="9"/>
      <c r="DE107" s="9"/>
      <c r="DF107" s="4" t="s">
        <v>382</v>
      </c>
      <c r="DG107" s="4"/>
      <c r="DH107" s="9"/>
      <c r="DI107" s="4"/>
      <c r="DJ107" s="9"/>
      <c r="DK107" s="9"/>
      <c r="DL107" s="9"/>
      <c r="DM107" s="9"/>
      <c r="DN107" s="9"/>
      <c r="DO107" s="9"/>
      <c r="DP107" s="4" t="s">
        <v>382</v>
      </c>
      <c r="DQ107" s="4"/>
      <c r="DR107" s="9"/>
      <c r="DS107" s="4"/>
      <c r="DT107" s="9"/>
      <c r="DU107" s="9"/>
      <c r="DV107" s="9"/>
      <c r="DW107" s="9"/>
      <c r="DX107" s="9"/>
      <c r="DY107" s="9"/>
      <c r="DZ107" s="4"/>
      <c r="EA107" s="4"/>
      <c r="EB107" s="4"/>
      <c r="EC107" s="4"/>
      <c r="ED107" s="4">
        <v>60</v>
      </c>
      <c r="EE107" s="63">
        <v>2</v>
      </c>
      <c r="EF107" s="9"/>
    </row>
    <row r="108" spans="1:136" x14ac:dyDescent="0.25">
      <c r="A108" s="26">
        <v>105</v>
      </c>
      <c r="B108" s="27" t="s">
        <v>996</v>
      </c>
      <c r="C108" s="27" t="s">
        <v>997</v>
      </c>
      <c r="D108" s="1">
        <v>43466</v>
      </c>
      <c r="E108" s="1">
        <v>43830</v>
      </c>
      <c r="F108" s="9">
        <v>0</v>
      </c>
      <c r="G108" s="9">
        <v>0</v>
      </c>
      <c r="H108" s="9">
        <v>182111.85</v>
      </c>
      <c r="I108" s="9">
        <v>1178839.0899999999</v>
      </c>
      <c r="J108" s="9">
        <v>823445.58</v>
      </c>
      <c r="K108" s="9">
        <v>91452.220000000016</v>
      </c>
      <c r="L108" s="9">
        <v>263941.28999999998</v>
      </c>
      <c r="M108" s="9">
        <v>1165419.1100000001</v>
      </c>
      <c r="N108" s="9">
        <v>1165419.1100000001</v>
      </c>
      <c r="O108" s="9">
        <v>0</v>
      </c>
      <c r="P108" s="9">
        <v>0</v>
      </c>
      <c r="Q108" s="9">
        <v>0</v>
      </c>
      <c r="R108" s="9">
        <v>0</v>
      </c>
      <c r="S108" s="9">
        <v>1165419.1100000001</v>
      </c>
      <c r="T108" s="9">
        <v>0</v>
      </c>
      <c r="U108" s="9">
        <v>0</v>
      </c>
      <c r="V108" s="9">
        <v>195531.82999999984</v>
      </c>
      <c r="W108" s="4" t="s">
        <v>238</v>
      </c>
      <c r="X108" s="6">
        <v>263941.28999999998</v>
      </c>
      <c r="Y108" s="8">
        <v>5.37</v>
      </c>
      <c r="Z108" s="6">
        <v>109442.82</v>
      </c>
      <c r="AA108" s="8">
        <v>2.19</v>
      </c>
      <c r="AB108" s="6">
        <v>18864.810000000001</v>
      </c>
      <c r="AC108" s="8">
        <v>0</v>
      </c>
      <c r="AD108" s="6">
        <v>21988.559999999998</v>
      </c>
      <c r="AE108" s="8">
        <v>0.44</v>
      </c>
      <c r="AF108" s="6">
        <v>173409.40000000002</v>
      </c>
      <c r="AG108" s="8">
        <v>3.4699999999999998</v>
      </c>
      <c r="AH108" s="6">
        <v>0</v>
      </c>
      <c r="AI108" s="8">
        <v>0</v>
      </c>
      <c r="AJ108" s="6">
        <v>243872.54</v>
      </c>
      <c r="AK108" s="8">
        <v>4.88</v>
      </c>
      <c r="AL108" s="6">
        <v>999.49999999999989</v>
      </c>
      <c r="AM108" s="8">
        <v>0.02</v>
      </c>
      <c r="AN108" s="6">
        <v>0</v>
      </c>
      <c r="AO108" s="8">
        <v>0</v>
      </c>
      <c r="AP108" s="6">
        <v>0</v>
      </c>
      <c r="AQ108" s="8">
        <v>0</v>
      </c>
      <c r="AR108" s="6">
        <v>55970.740000000013</v>
      </c>
      <c r="AS108" s="8">
        <v>1.1200000000000001</v>
      </c>
      <c r="AT108" s="6">
        <v>7995.8399999999983</v>
      </c>
      <c r="AU108" s="8">
        <v>0.16</v>
      </c>
      <c r="AV108" s="6">
        <v>139427.18</v>
      </c>
      <c r="AW108" s="8">
        <v>2.79</v>
      </c>
      <c r="AX108" s="6">
        <v>6246.63</v>
      </c>
      <c r="AY108" s="8">
        <v>0</v>
      </c>
      <c r="AZ108" s="6">
        <v>2498.6799999999994</v>
      </c>
      <c r="BA108" s="8">
        <v>0.05</v>
      </c>
      <c r="BB108" s="6">
        <v>91452.220000000016</v>
      </c>
      <c r="BC108" s="8">
        <v>1.83</v>
      </c>
      <c r="BD108" s="6">
        <v>42728.88</v>
      </c>
      <c r="BE108" s="8">
        <v>0.85000000000000009</v>
      </c>
      <c r="BF108" s="30">
        <f t="shared" si="12"/>
        <v>1178839.0899999999</v>
      </c>
      <c r="BG108" s="30">
        <f t="shared" si="13"/>
        <v>23.17</v>
      </c>
      <c r="BH108" s="4">
        <v>0</v>
      </c>
      <c r="BI108" s="4">
        <v>0</v>
      </c>
      <c r="BJ108" s="4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4" t="s">
        <v>382</v>
      </c>
      <c r="BS108" s="4"/>
      <c r="BT108" s="9"/>
      <c r="BU108" s="4"/>
      <c r="BV108" s="9"/>
      <c r="BW108" s="9"/>
      <c r="BX108" s="9"/>
      <c r="BY108" s="9"/>
      <c r="BZ108" s="9"/>
      <c r="CA108" s="9"/>
      <c r="CB108" s="4" t="s">
        <v>382</v>
      </c>
      <c r="CC108" s="4"/>
      <c r="CD108" s="9"/>
      <c r="CE108" s="4"/>
      <c r="CF108" s="9"/>
      <c r="CG108" s="9"/>
      <c r="CH108" s="9"/>
      <c r="CI108" s="9"/>
      <c r="CJ108" s="9"/>
      <c r="CK108" s="9">
        <v>0</v>
      </c>
      <c r="CL108" s="4" t="s">
        <v>382</v>
      </c>
      <c r="CM108" s="4"/>
      <c r="CN108" s="9"/>
      <c r="CO108" s="4"/>
      <c r="CP108" s="9"/>
      <c r="CQ108" s="9"/>
      <c r="CR108" s="9"/>
      <c r="CS108" s="9"/>
      <c r="CT108" s="9"/>
      <c r="CU108" s="9"/>
      <c r="CV108" s="4" t="s">
        <v>382</v>
      </c>
      <c r="CW108" s="4"/>
      <c r="CX108" s="9"/>
      <c r="CY108" s="4"/>
      <c r="CZ108" s="9"/>
      <c r="DA108" s="9"/>
      <c r="DB108" s="9"/>
      <c r="DC108" s="9"/>
      <c r="DD108" s="9"/>
      <c r="DE108" s="9"/>
      <c r="DF108" s="4" t="s">
        <v>382</v>
      </c>
      <c r="DG108" s="4"/>
      <c r="DH108" s="9"/>
      <c r="DI108" s="4"/>
      <c r="DJ108" s="9"/>
      <c r="DK108" s="9"/>
      <c r="DL108" s="9"/>
      <c r="DM108" s="9"/>
      <c r="DN108" s="9"/>
      <c r="DO108" s="9"/>
      <c r="DP108" s="4" t="s">
        <v>382</v>
      </c>
      <c r="DQ108" s="4"/>
      <c r="DR108" s="9"/>
      <c r="DS108" s="4"/>
      <c r="DT108" s="9"/>
      <c r="DU108" s="9"/>
      <c r="DV108" s="9"/>
      <c r="DW108" s="9"/>
      <c r="DX108" s="9"/>
      <c r="DY108" s="9"/>
      <c r="DZ108" s="4"/>
      <c r="EA108" s="4"/>
      <c r="EB108" s="4"/>
      <c r="EC108" s="4"/>
      <c r="ED108" s="4">
        <v>144</v>
      </c>
      <c r="EE108" s="63">
        <v>2</v>
      </c>
      <c r="EF108" s="9"/>
    </row>
    <row r="109" spans="1:136" x14ac:dyDescent="0.25">
      <c r="A109" s="26">
        <v>106</v>
      </c>
      <c r="B109" s="27" t="s">
        <v>411</v>
      </c>
      <c r="C109" s="27" t="s">
        <v>626</v>
      </c>
      <c r="D109" s="1">
        <v>43466</v>
      </c>
      <c r="E109" s="1">
        <v>43830</v>
      </c>
      <c r="F109" s="9">
        <v>0</v>
      </c>
      <c r="G109" s="9">
        <v>0</v>
      </c>
      <c r="H109" s="9">
        <v>163837.60999999999</v>
      </c>
      <c r="I109" s="9">
        <v>1173906.79</v>
      </c>
      <c r="J109" s="9">
        <v>777209.1100000001</v>
      </c>
      <c r="K109" s="9">
        <v>126192.12</v>
      </c>
      <c r="L109" s="9">
        <v>270505.56000000006</v>
      </c>
      <c r="M109" s="9">
        <v>1170816.18</v>
      </c>
      <c r="N109" s="9">
        <v>1170816.18</v>
      </c>
      <c r="O109" s="9">
        <v>0</v>
      </c>
      <c r="P109" s="9">
        <v>0</v>
      </c>
      <c r="Q109" s="9">
        <v>0</v>
      </c>
      <c r="R109" s="9">
        <v>0</v>
      </c>
      <c r="S109" s="9">
        <v>1170816.18</v>
      </c>
      <c r="T109" s="9">
        <v>0</v>
      </c>
      <c r="U109" s="9">
        <v>0</v>
      </c>
      <c r="V109" s="9">
        <v>166928.25000000023</v>
      </c>
      <c r="W109" s="4" t="s">
        <v>238</v>
      </c>
      <c r="X109" s="6">
        <v>270505.56000000006</v>
      </c>
      <c r="Y109" s="8">
        <v>4.84</v>
      </c>
      <c r="Z109" s="6">
        <v>99595.530000000013</v>
      </c>
      <c r="AA109" s="8">
        <v>1.76</v>
      </c>
      <c r="AB109" s="6">
        <v>21366.66</v>
      </c>
      <c r="AC109" s="8">
        <v>0</v>
      </c>
      <c r="AD109" s="6">
        <v>26030.76</v>
      </c>
      <c r="AE109" s="8">
        <v>0.45999999999999996</v>
      </c>
      <c r="AF109" s="6">
        <v>213904.2</v>
      </c>
      <c r="AG109" s="8">
        <v>3.78</v>
      </c>
      <c r="AH109" s="6">
        <v>0</v>
      </c>
      <c r="AI109" s="8">
        <v>0</v>
      </c>
      <c r="AJ109" s="6">
        <v>0</v>
      </c>
      <c r="AK109" s="8">
        <v>0</v>
      </c>
      <c r="AL109" s="6">
        <v>1697.6400000000003</v>
      </c>
      <c r="AM109" s="8">
        <v>0.03</v>
      </c>
      <c r="AN109" s="6">
        <v>0</v>
      </c>
      <c r="AO109" s="8">
        <v>0</v>
      </c>
      <c r="AP109" s="6">
        <v>53193.119999999995</v>
      </c>
      <c r="AQ109" s="8">
        <v>0.94</v>
      </c>
      <c r="AR109" s="6">
        <v>63378.96</v>
      </c>
      <c r="AS109" s="8">
        <v>1.1200000000000001</v>
      </c>
      <c r="AT109" s="6">
        <v>10185.959999999999</v>
      </c>
      <c r="AU109" s="8">
        <v>0.18</v>
      </c>
      <c r="AV109" s="6">
        <v>183912.36</v>
      </c>
      <c r="AW109" s="8">
        <v>3.25</v>
      </c>
      <c r="AX109" s="6">
        <v>7075.0499999999993</v>
      </c>
      <c r="AY109" s="8">
        <v>0</v>
      </c>
      <c r="AZ109" s="6">
        <v>2829.4799999999996</v>
      </c>
      <c r="BA109" s="8">
        <v>0.05</v>
      </c>
      <c r="BB109" s="6">
        <v>126192.12</v>
      </c>
      <c r="BC109" s="8">
        <v>2.23</v>
      </c>
      <c r="BD109" s="6">
        <v>94039.390000000014</v>
      </c>
      <c r="BE109" s="8">
        <v>1.67</v>
      </c>
      <c r="BF109" s="30">
        <f t="shared" si="12"/>
        <v>1173906.79</v>
      </c>
      <c r="BG109" s="30">
        <f t="shared" si="13"/>
        <v>20.310000000000002</v>
      </c>
      <c r="BH109" s="4">
        <v>0</v>
      </c>
      <c r="BI109" s="4">
        <v>0</v>
      </c>
      <c r="BJ109" s="4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4" t="s">
        <v>382</v>
      </c>
      <c r="BS109" s="4"/>
      <c r="BT109" s="9"/>
      <c r="BU109" s="4"/>
      <c r="BV109" s="9"/>
      <c r="BW109" s="9"/>
      <c r="BX109" s="9"/>
      <c r="BY109" s="9"/>
      <c r="BZ109" s="9"/>
      <c r="CA109" s="9"/>
      <c r="CB109" s="4" t="s">
        <v>382</v>
      </c>
      <c r="CC109" s="4"/>
      <c r="CD109" s="9"/>
      <c r="CE109" s="4"/>
      <c r="CF109" s="9"/>
      <c r="CG109" s="9"/>
      <c r="CH109" s="9"/>
      <c r="CI109" s="9"/>
      <c r="CJ109" s="9"/>
      <c r="CK109" s="9"/>
      <c r="CL109" s="4" t="s">
        <v>382</v>
      </c>
      <c r="CM109" s="4"/>
      <c r="CN109" s="9"/>
      <c r="CO109" s="4"/>
      <c r="CP109" s="9"/>
      <c r="CQ109" s="9"/>
      <c r="CR109" s="9"/>
      <c r="CS109" s="9"/>
      <c r="CT109" s="9"/>
      <c r="CU109" s="9"/>
      <c r="CV109" s="4" t="s">
        <v>382</v>
      </c>
      <c r="CW109" s="4"/>
      <c r="CX109" s="9"/>
      <c r="CY109" s="4"/>
      <c r="CZ109" s="9"/>
      <c r="DA109" s="9"/>
      <c r="DB109" s="9"/>
      <c r="DC109" s="9"/>
      <c r="DD109" s="9"/>
      <c r="DE109" s="9"/>
      <c r="DF109" s="4" t="s">
        <v>382</v>
      </c>
      <c r="DG109" s="4"/>
      <c r="DH109" s="9"/>
      <c r="DI109" s="4"/>
      <c r="DJ109" s="9"/>
      <c r="DK109" s="9"/>
      <c r="DL109" s="9"/>
      <c r="DM109" s="9"/>
      <c r="DN109" s="9"/>
      <c r="DO109" s="9"/>
      <c r="DP109" s="4" t="s">
        <v>382</v>
      </c>
      <c r="DQ109" s="4"/>
      <c r="DR109" s="9"/>
      <c r="DS109" s="4"/>
      <c r="DT109" s="9"/>
      <c r="DU109" s="9"/>
      <c r="DV109" s="9"/>
      <c r="DW109" s="9"/>
      <c r="DX109" s="9"/>
      <c r="DY109" s="9"/>
      <c r="DZ109" s="4"/>
      <c r="EA109" s="4"/>
      <c r="EB109" s="4"/>
      <c r="EC109" s="4"/>
      <c r="ED109" s="4">
        <v>252</v>
      </c>
      <c r="EE109" s="4">
        <v>4</v>
      </c>
      <c r="EF109" s="9">
        <v>27021.47</v>
      </c>
    </row>
    <row r="110" spans="1:136" x14ac:dyDescent="0.25">
      <c r="A110" s="26">
        <v>107</v>
      </c>
      <c r="B110" s="27" t="s">
        <v>412</v>
      </c>
      <c r="C110" s="27" t="s">
        <v>627</v>
      </c>
      <c r="D110" s="1">
        <v>43466</v>
      </c>
      <c r="E110" s="1">
        <v>43830</v>
      </c>
      <c r="F110" s="9">
        <v>0</v>
      </c>
      <c r="G110" s="9">
        <v>0</v>
      </c>
      <c r="H110" s="9">
        <v>374057.38</v>
      </c>
      <c r="I110" s="9">
        <v>849763.19799999986</v>
      </c>
      <c r="J110" s="9">
        <v>550053.11800000002</v>
      </c>
      <c r="K110" s="9">
        <v>94533.72</v>
      </c>
      <c r="L110" s="9">
        <v>205176.35999999993</v>
      </c>
      <c r="M110" s="9">
        <v>741284.11</v>
      </c>
      <c r="N110" s="9">
        <v>741284.11</v>
      </c>
      <c r="O110" s="9">
        <v>0</v>
      </c>
      <c r="P110" s="9">
        <v>0</v>
      </c>
      <c r="Q110" s="9">
        <v>0</v>
      </c>
      <c r="R110" s="9">
        <v>0</v>
      </c>
      <c r="S110" s="9">
        <v>741284.11</v>
      </c>
      <c r="T110" s="9">
        <v>0</v>
      </c>
      <c r="U110" s="9">
        <v>0</v>
      </c>
      <c r="V110" s="9">
        <v>482536.46799999994</v>
      </c>
      <c r="W110" s="4" t="s">
        <v>238</v>
      </c>
      <c r="X110" s="6">
        <v>205176.35999999996</v>
      </c>
      <c r="Y110" s="8">
        <v>4.84</v>
      </c>
      <c r="Z110" s="6">
        <v>63226.109999999993</v>
      </c>
      <c r="AA110" s="8">
        <v>1.76</v>
      </c>
      <c r="AB110" s="6">
        <v>16003.41</v>
      </c>
      <c r="AC110" s="8">
        <v>0</v>
      </c>
      <c r="AD110" s="6">
        <v>19500.239999999998</v>
      </c>
      <c r="AE110" s="8">
        <v>0.45999999999999996</v>
      </c>
      <c r="AF110" s="6">
        <v>122936.09999999999</v>
      </c>
      <c r="AG110" s="8">
        <v>2.9</v>
      </c>
      <c r="AH110" s="6">
        <v>0</v>
      </c>
      <c r="AI110" s="8">
        <v>0</v>
      </c>
      <c r="AJ110" s="6">
        <v>0</v>
      </c>
      <c r="AK110" s="8">
        <v>0</v>
      </c>
      <c r="AL110" s="6">
        <v>1271.8200000000004</v>
      </c>
      <c r="AM110" s="8">
        <v>0.03</v>
      </c>
      <c r="AN110" s="6">
        <v>0</v>
      </c>
      <c r="AO110" s="8">
        <v>0</v>
      </c>
      <c r="AP110" s="6">
        <v>0</v>
      </c>
      <c r="AQ110" s="8">
        <v>0</v>
      </c>
      <c r="AR110" s="6">
        <v>47478.750000000007</v>
      </c>
      <c r="AS110" s="8">
        <v>1.1200000000000001</v>
      </c>
      <c r="AT110" s="6">
        <v>7630.5599999999995</v>
      </c>
      <c r="AU110" s="8">
        <v>0.18</v>
      </c>
      <c r="AV110" s="6">
        <v>137773.38</v>
      </c>
      <c r="AW110" s="8">
        <v>3.25</v>
      </c>
      <c r="AX110" s="6">
        <v>5299.14</v>
      </c>
      <c r="AY110" s="8">
        <v>0</v>
      </c>
      <c r="AZ110" s="6">
        <v>2119.62</v>
      </c>
      <c r="BA110" s="8">
        <v>0.05</v>
      </c>
      <c r="BB110" s="6">
        <v>94533.72</v>
      </c>
      <c r="BC110" s="8">
        <v>2.23</v>
      </c>
      <c r="BD110" s="6">
        <v>126813.98800000003</v>
      </c>
      <c r="BE110" s="8">
        <v>3</v>
      </c>
      <c r="BF110" s="30">
        <f t="shared" si="12"/>
        <v>849763.19799999997</v>
      </c>
      <c r="BG110" s="30">
        <f t="shared" si="13"/>
        <v>19.82</v>
      </c>
      <c r="BH110" s="4">
        <v>0</v>
      </c>
      <c r="BI110" s="4">
        <v>0</v>
      </c>
      <c r="BJ110" s="4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4" t="s">
        <v>382</v>
      </c>
      <c r="BS110" s="4"/>
      <c r="BT110" s="9"/>
      <c r="BU110" s="4"/>
      <c r="BV110" s="9"/>
      <c r="BW110" s="9"/>
      <c r="BX110" s="9"/>
      <c r="BY110" s="9"/>
      <c r="BZ110" s="9"/>
      <c r="CA110" s="9"/>
      <c r="CB110" s="4" t="s">
        <v>382</v>
      </c>
      <c r="CC110" s="4"/>
      <c r="CD110" s="9"/>
      <c r="CE110" s="4"/>
      <c r="CF110" s="9"/>
      <c r="CG110" s="9"/>
      <c r="CH110" s="9"/>
      <c r="CI110" s="9"/>
      <c r="CJ110" s="9"/>
      <c r="CK110" s="9"/>
      <c r="CL110" s="4" t="s">
        <v>382</v>
      </c>
      <c r="CM110" s="4"/>
      <c r="CN110" s="9"/>
      <c r="CO110" s="4"/>
      <c r="CP110" s="9"/>
      <c r="CQ110" s="9"/>
      <c r="CR110" s="9"/>
      <c r="CS110" s="9"/>
      <c r="CT110" s="9"/>
      <c r="CU110" s="9"/>
      <c r="CV110" s="4" t="s">
        <v>382</v>
      </c>
      <c r="CW110" s="4"/>
      <c r="CX110" s="9"/>
      <c r="CY110" s="4"/>
      <c r="CZ110" s="9"/>
      <c r="DA110" s="9"/>
      <c r="DB110" s="9"/>
      <c r="DC110" s="9"/>
      <c r="DD110" s="9"/>
      <c r="DE110" s="9"/>
      <c r="DF110" s="4" t="s">
        <v>382</v>
      </c>
      <c r="DG110" s="4"/>
      <c r="DH110" s="9"/>
      <c r="DI110" s="4"/>
      <c r="DJ110" s="9"/>
      <c r="DK110" s="9"/>
      <c r="DL110" s="9"/>
      <c r="DM110" s="9"/>
      <c r="DN110" s="9"/>
      <c r="DO110" s="9"/>
      <c r="DP110" s="4" t="s">
        <v>382</v>
      </c>
      <c r="DQ110" s="4"/>
      <c r="DR110" s="9"/>
      <c r="DS110" s="4"/>
      <c r="DT110" s="9"/>
      <c r="DU110" s="9"/>
      <c r="DV110" s="9"/>
      <c r="DW110" s="9"/>
      <c r="DX110" s="9"/>
      <c r="DY110" s="9"/>
      <c r="DZ110" s="4"/>
      <c r="EA110" s="4"/>
      <c r="EB110" s="4"/>
      <c r="EC110" s="4"/>
      <c r="ED110" s="4">
        <v>300</v>
      </c>
      <c r="EE110" s="4">
        <v>9</v>
      </c>
      <c r="EF110" s="9">
        <v>22468.07</v>
      </c>
    </row>
    <row r="111" spans="1:136" x14ac:dyDescent="0.25">
      <c r="A111" s="26">
        <v>108</v>
      </c>
      <c r="B111" s="27" t="s">
        <v>413</v>
      </c>
      <c r="C111" s="27" t="s">
        <v>628</v>
      </c>
      <c r="D111" s="1">
        <v>43466</v>
      </c>
      <c r="E111" s="1">
        <v>43830</v>
      </c>
      <c r="F111" s="9">
        <v>0</v>
      </c>
      <c r="G111" s="9">
        <v>0</v>
      </c>
      <c r="H111" s="9">
        <v>23915.69</v>
      </c>
      <c r="I111" s="9">
        <v>214553.54</v>
      </c>
      <c r="J111" s="9">
        <v>123820.13999999998</v>
      </c>
      <c r="K111" s="9">
        <v>29722.080000000002</v>
      </c>
      <c r="L111" s="9">
        <v>61011.320000000036</v>
      </c>
      <c r="M111" s="9">
        <v>210464.58</v>
      </c>
      <c r="N111" s="9">
        <v>210464.58</v>
      </c>
      <c r="O111" s="9">
        <v>0</v>
      </c>
      <c r="P111" s="9">
        <v>0</v>
      </c>
      <c r="Q111" s="9">
        <v>0</v>
      </c>
      <c r="R111" s="9">
        <v>0</v>
      </c>
      <c r="S111" s="9">
        <v>210464.58</v>
      </c>
      <c r="T111" s="9">
        <v>0</v>
      </c>
      <c r="U111" s="9">
        <v>0</v>
      </c>
      <c r="V111" s="9">
        <v>28004.660000000033</v>
      </c>
      <c r="W111" s="4" t="s">
        <v>238</v>
      </c>
      <c r="X111" s="6">
        <v>61011.320000000036</v>
      </c>
      <c r="Y111" s="8">
        <v>4.8</v>
      </c>
      <c r="Z111" s="6">
        <v>-2964.869999999999</v>
      </c>
      <c r="AA111" s="8">
        <v>1.76</v>
      </c>
      <c r="AB111" s="6">
        <v>5031.42</v>
      </c>
      <c r="AC111" s="8">
        <v>0</v>
      </c>
      <c r="AD111" s="6">
        <v>6130.92</v>
      </c>
      <c r="AE111" s="8">
        <v>0.45999999999999996</v>
      </c>
      <c r="AF111" s="6">
        <v>32387.759999999998</v>
      </c>
      <c r="AG111" s="8">
        <v>2.4300000000000002</v>
      </c>
      <c r="AH111" s="6">
        <v>0</v>
      </c>
      <c r="AI111" s="8">
        <v>0</v>
      </c>
      <c r="AJ111" s="6">
        <v>0</v>
      </c>
      <c r="AK111" s="8">
        <v>0</v>
      </c>
      <c r="AL111" s="6">
        <v>399.84</v>
      </c>
      <c r="AM111" s="8">
        <v>0.03</v>
      </c>
      <c r="AN111" s="6">
        <v>0</v>
      </c>
      <c r="AO111" s="8">
        <v>0</v>
      </c>
      <c r="AP111" s="6">
        <v>12528.599999999997</v>
      </c>
      <c r="AQ111" s="8">
        <v>0.94</v>
      </c>
      <c r="AR111" s="6">
        <v>14927.639999999998</v>
      </c>
      <c r="AS111" s="8">
        <v>1.1200000000000001</v>
      </c>
      <c r="AT111" s="6">
        <v>2399.0400000000004</v>
      </c>
      <c r="AU111" s="8">
        <v>0.18</v>
      </c>
      <c r="AV111" s="6">
        <v>43317</v>
      </c>
      <c r="AW111" s="8">
        <v>3.25</v>
      </c>
      <c r="AX111" s="6">
        <v>1666.0500000000002</v>
      </c>
      <c r="AY111" s="8">
        <v>0</v>
      </c>
      <c r="AZ111" s="6">
        <v>666.35999999999979</v>
      </c>
      <c r="BA111" s="8">
        <v>0.05</v>
      </c>
      <c r="BB111" s="6">
        <v>29722.080000000002</v>
      </c>
      <c r="BC111" s="8">
        <v>2.23</v>
      </c>
      <c r="BD111" s="6">
        <v>7330.380000000001</v>
      </c>
      <c r="BE111" s="8">
        <v>0.55000000000000004</v>
      </c>
      <c r="BF111" s="30">
        <f t="shared" si="12"/>
        <v>214553.53999999998</v>
      </c>
      <c r="BG111" s="30">
        <f t="shared" si="13"/>
        <v>17.8</v>
      </c>
      <c r="BH111" s="4">
        <v>0</v>
      </c>
      <c r="BI111" s="4">
        <v>0</v>
      </c>
      <c r="BJ111" s="4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4" t="s">
        <v>382</v>
      </c>
      <c r="BS111" s="4"/>
      <c r="BT111" s="9"/>
      <c r="BU111" s="4"/>
      <c r="BV111" s="9"/>
      <c r="BW111" s="9"/>
      <c r="BX111" s="9"/>
      <c r="BY111" s="9"/>
      <c r="BZ111" s="9"/>
      <c r="CA111" s="9"/>
      <c r="CB111" s="4" t="s">
        <v>382</v>
      </c>
      <c r="CC111" s="4"/>
      <c r="CD111" s="9"/>
      <c r="CE111" s="4"/>
      <c r="CF111" s="9"/>
      <c r="CG111" s="9"/>
      <c r="CH111" s="9"/>
      <c r="CI111" s="9"/>
      <c r="CJ111" s="9"/>
      <c r="CK111" s="9"/>
      <c r="CL111" s="4" t="s">
        <v>382</v>
      </c>
      <c r="CM111" s="4"/>
      <c r="CN111" s="9"/>
      <c r="CO111" s="4"/>
      <c r="CP111" s="9"/>
      <c r="CQ111" s="9"/>
      <c r="CR111" s="9"/>
      <c r="CS111" s="9"/>
      <c r="CT111" s="9"/>
      <c r="CU111" s="9"/>
      <c r="CV111" s="4" t="s">
        <v>382</v>
      </c>
      <c r="CW111" s="4"/>
      <c r="CX111" s="9"/>
      <c r="CY111" s="4"/>
      <c r="CZ111" s="9"/>
      <c r="DA111" s="9"/>
      <c r="DB111" s="9"/>
      <c r="DC111" s="9"/>
      <c r="DD111" s="9"/>
      <c r="DE111" s="9"/>
      <c r="DF111" s="4" t="s">
        <v>382</v>
      </c>
      <c r="DG111" s="4"/>
      <c r="DH111" s="9"/>
      <c r="DI111" s="4"/>
      <c r="DJ111" s="9"/>
      <c r="DK111" s="9"/>
      <c r="DL111" s="9"/>
      <c r="DM111" s="9"/>
      <c r="DN111" s="9"/>
      <c r="DO111" s="9"/>
      <c r="DP111" s="4" t="s">
        <v>382</v>
      </c>
      <c r="DQ111" s="4"/>
      <c r="DR111" s="9"/>
      <c r="DS111" s="4"/>
      <c r="DT111" s="9"/>
      <c r="DU111" s="9"/>
      <c r="DV111" s="9"/>
      <c r="DW111" s="9"/>
      <c r="DX111" s="9"/>
      <c r="DY111" s="9"/>
      <c r="DZ111" s="4"/>
      <c r="EA111" s="4"/>
      <c r="EB111" s="4"/>
      <c r="EC111" s="4"/>
      <c r="ED111" s="4">
        <v>24</v>
      </c>
      <c r="EE111" s="4">
        <f>1</f>
        <v>1</v>
      </c>
      <c r="EF111" s="9"/>
    </row>
    <row r="112" spans="1:136" x14ac:dyDescent="0.25">
      <c r="A112" s="26">
        <v>109</v>
      </c>
      <c r="B112" s="27" t="s">
        <v>414</v>
      </c>
      <c r="C112" s="27" t="s">
        <v>629</v>
      </c>
      <c r="D112" s="1">
        <v>43466</v>
      </c>
      <c r="E112" s="1">
        <v>43830</v>
      </c>
      <c r="F112" s="9">
        <v>0</v>
      </c>
      <c r="G112" s="9">
        <v>0</v>
      </c>
      <c r="H112" s="9">
        <v>51567.13</v>
      </c>
      <c r="I112" s="9">
        <v>290113.10000000003</v>
      </c>
      <c r="J112" s="9">
        <v>171198.76000000004</v>
      </c>
      <c r="K112" s="9">
        <v>37720.92</v>
      </c>
      <c r="L112" s="9">
        <v>81193.419999999984</v>
      </c>
      <c r="M112" s="9">
        <v>273436.99</v>
      </c>
      <c r="N112" s="9">
        <v>273436.99</v>
      </c>
      <c r="O112" s="9">
        <v>0</v>
      </c>
      <c r="P112" s="9">
        <v>0</v>
      </c>
      <c r="Q112" s="9">
        <v>0</v>
      </c>
      <c r="R112" s="9">
        <v>0</v>
      </c>
      <c r="S112" s="9">
        <v>273436.99</v>
      </c>
      <c r="T112" s="9">
        <v>0</v>
      </c>
      <c r="U112" s="9">
        <v>0</v>
      </c>
      <c r="V112" s="9">
        <v>68243.23000000004</v>
      </c>
      <c r="W112" s="4" t="s">
        <v>238</v>
      </c>
      <c r="X112" s="6">
        <v>81193.419999999984</v>
      </c>
      <c r="Y112" s="8">
        <v>4.8</v>
      </c>
      <c r="Z112" s="6">
        <v>-2760.7799999999888</v>
      </c>
      <c r="AA112" s="8">
        <v>1.76</v>
      </c>
      <c r="AB112" s="6">
        <v>6385.5</v>
      </c>
      <c r="AC112" s="8">
        <v>0</v>
      </c>
      <c r="AD112" s="6">
        <v>7781.0400000000027</v>
      </c>
      <c r="AE112" s="8">
        <v>0.45999999999999996</v>
      </c>
      <c r="AF112" s="6">
        <v>41103.960000000014</v>
      </c>
      <c r="AG112" s="8">
        <v>2.4300000000000002</v>
      </c>
      <c r="AH112" s="6">
        <v>0</v>
      </c>
      <c r="AI112" s="8">
        <v>0</v>
      </c>
      <c r="AJ112" s="6">
        <v>0</v>
      </c>
      <c r="AK112" s="8">
        <v>0</v>
      </c>
      <c r="AL112" s="6">
        <v>507.48000000000008</v>
      </c>
      <c r="AM112" s="8">
        <v>0.03</v>
      </c>
      <c r="AN112" s="6">
        <v>0</v>
      </c>
      <c r="AO112" s="8">
        <v>0</v>
      </c>
      <c r="AP112" s="6">
        <v>15900.240000000003</v>
      </c>
      <c r="AQ112" s="8">
        <v>0.94</v>
      </c>
      <c r="AR112" s="6">
        <v>18945</v>
      </c>
      <c r="AS112" s="8">
        <v>1.1200000000000001</v>
      </c>
      <c r="AT112" s="6">
        <v>3044.7599999999998</v>
      </c>
      <c r="AU112" s="8">
        <v>0.18</v>
      </c>
      <c r="AV112" s="6">
        <v>54974.400000000001</v>
      </c>
      <c r="AW112" s="8">
        <v>3.25</v>
      </c>
      <c r="AX112" s="6">
        <v>2114.3999999999996</v>
      </c>
      <c r="AY112" s="8">
        <v>0</v>
      </c>
      <c r="AZ112" s="6">
        <v>845.7600000000001</v>
      </c>
      <c r="BA112" s="8">
        <v>0.05</v>
      </c>
      <c r="BB112" s="6">
        <v>37720.92</v>
      </c>
      <c r="BC112" s="8">
        <v>2.23</v>
      </c>
      <c r="BD112" s="6">
        <v>22357</v>
      </c>
      <c r="BE112" s="8">
        <v>1.33</v>
      </c>
      <c r="BF112" s="30">
        <f t="shared" si="12"/>
        <v>290113.10000000003</v>
      </c>
      <c r="BG112" s="30">
        <f t="shared" si="13"/>
        <v>18.579999999999998</v>
      </c>
      <c r="BH112" s="4">
        <v>0</v>
      </c>
      <c r="BI112" s="4">
        <v>0</v>
      </c>
      <c r="BJ112" s="4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4" t="s">
        <v>382</v>
      </c>
      <c r="BS112" s="4"/>
      <c r="BT112" s="9"/>
      <c r="BU112" s="4"/>
      <c r="BV112" s="9"/>
      <c r="BW112" s="9"/>
      <c r="BX112" s="9"/>
      <c r="BY112" s="9"/>
      <c r="BZ112" s="9"/>
      <c r="CA112" s="9"/>
      <c r="CB112" s="4" t="s">
        <v>382</v>
      </c>
      <c r="CC112" s="4"/>
      <c r="CD112" s="9"/>
      <c r="CE112" s="4"/>
      <c r="CF112" s="9"/>
      <c r="CG112" s="9"/>
      <c r="CH112" s="9"/>
      <c r="CI112" s="9"/>
      <c r="CJ112" s="9"/>
      <c r="CK112" s="9"/>
      <c r="CL112" s="4" t="s">
        <v>382</v>
      </c>
      <c r="CM112" s="4"/>
      <c r="CN112" s="9"/>
      <c r="CO112" s="4"/>
      <c r="CP112" s="9"/>
      <c r="CQ112" s="9"/>
      <c r="CR112" s="9"/>
      <c r="CS112" s="9"/>
      <c r="CT112" s="9"/>
      <c r="CU112" s="9"/>
      <c r="CV112" s="4" t="s">
        <v>382</v>
      </c>
      <c r="CW112" s="4"/>
      <c r="CX112" s="9"/>
      <c r="CY112" s="4"/>
      <c r="CZ112" s="9"/>
      <c r="DA112" s="9"/>
      <c r="DB112" s="9"/>
      <c r="DC112" s="9"/>
      <c r="DD112" s="9"/>
      <c r="DE112" s="9"/>
      <c r="DF112" s="4" t="s">
        <v>382</v>
      </c>
      <c r="DG112" s="4"/>
      <c r="DH112" s="9"/>
      <c r="DI112" s="4"/>
      <c r="DJ112" s="9"/>
      <c r="DK112" s="9"/>
      <c r="DL112" s="9"/>
      <c r="DM112" s="9"/>
      <c r="DN112" s="9"/>
      <c r="DO112" s="9"/>
      <c r="DP112" s="4" t="s">
        <v>382</v>
      </c>
      <c r="DQ112" s="4"/>
      <c r="DR112" s="9"/>
      <c r="DS112" s="4"/>
      <c r="DT112" s="9"/>
      <c r="DU112" s="9"/>
      <c r="DV112" s="9"/>
      <c r="DW112" s="9"/>
      <c r="DX112" s="9"/>
      <c r="DY112" s="9"/>
      <c r="DZ112" s="4"/>
      <c r="EA112" s="4"/>
      <c r="EB112" s="4"/>
      <c r="EC112" s="4"/>
      <c r="ED112" s="4">
        <v>24</v>
      </c>
      <c r="EE112" s="4">
        <f>1</f>
        <v>1</v>
      </c>
      <c r="EF112" s="9">
        <v>10.029999999999999</v>
      </c>
    </row>
    <row r="113" spans="1:136" x14ac:dyDescent="0.25">
      <c r="A113" s="26">
        <v>110</v>
      </c>
      <c r="B113" s="27" t="s">
        <v>415</v>
      </c>
      <c r="C113" s="27" t="s">
        <v>630</v>
      </c>
      <c r="D113" s="1">
        <v>43466</v>
      </c>
      <c r="E113" s="1">
        <v>43830</v>
      </c>
      <c r="F113" s="9">
        <v>0</v>
      </c>
      <c r="G113" s="9">
        <v>0</v>
      </c>
      <c r="H113" s="9">
        <v>93954.15</v>
      </c>
      <c r="I113" s="9">
        <v>295903.52999999997</v>
      </c>
      <c r="J113" s="9">
        <v>177676.6</v>
      </c>
      <c r="K113" s="9">
        <v>37731.599999999999</v>
      </c>
      <c r="L113" s="9">
        <v>80495.329999999973</v>
      </c>
      <c r="M113" s="9">
        <v>255454.47999999998</v>
      </c>
      <c r="N113" s="9">
        <v>255454.47999999998</v>
      </c>
      <c r="O113" s="9">
        <v>0</v>
      </c>
      <c r="P113" s="9">
        <v>0</v>
      </c>
      <c r="Q113" s="9">
        <v>0</v>
      </c>
      <c r="R113" s="9">
        <v>0</v>
      </c>
      <c r="S113" s="9">
        <v>255454.47999999998</v>
      </c>
      <c r="T113" s="9">
        <v>0</v>
      </c>
      <c r="U113" s="9">
        <v>0</v>
      </c>
      <c r="V113" s="9">
        <v>134403.22999999998</v>
      </c>
      <c r="W113" s="4" t="s">
        <v>238</v>
      </c>
      <c r="X113" s="6">
        <v>80495.329999999987</v>
      </c>
      <c r="Y113" s="8">
        <v>4.8</v>
      </c>
      <c r="Z113" s="6">
        <v>3667.9600000000023</v>
      </c>
      <c r="AA113" s="8">
        <v>1.76</v>
      </c>
      <c r="AB113" s="6">
        <v>6387.2999999999993</v>
      </c>
      <c r="AC113" s="8">
        <v>0</v>
      </c>
      <c r="AD113" s="6">
        <v>7783.2000000000016</v>
      </c>
      <c r="AE113" s="8">
        <v>0.45999999999999996</v>
      </c>
      <c r="AF113" s="6">
        <v>41115.600000000006</v>
      </c>
      <c r="AG113" s="8">
        <v>2.4300000000000002</v>
      </c>
      <c r="AH113" s="6">
        <v>0</v>
      </c>
      <c r="AI113" s="8">
        <v>0</v>
      </c>
      <c r="AJ113" s="6">
        <v>0</v>
      </c>
      <c r="AK113" s="8">
        <v>0</v>
      </c>
      <c r="AL113" s="6">
        <v>507.60000000000008</v>
      </c>
      <c r="AM113" s="8">
        <v>0.03</v>
      </c>
      <c r="AN113" s="6">
        <v>0</v>
      </c>
      <c r="AO113" s="8">
        <v>0</v>
      </c>
      <c r="AP113" s="6">
        <v>15904.799999999997</v>
      </c>
      <c r="AQ113" s="8">
        <v>0.94</v>
      </c>
      <c r="AR113" s="6">
        <v>18950.400000000005</v>
      </c>
      <c r="AS113" s="8">
        <v>1.1200000000000001</v>
      </c>
      <c r="AT113" s="6">
        <v>3045.6000000000004</v>
      </c>
      <c r="AU113" s="8">
        <v>0.18</v>
      </c>
      <c r="AV113" s="6">
        <v>54990.000000000007</v>
      </c>
      <c r="AW113" s="8">
        <v>3.25</v>
      </c>
      <c r="AX113" s="6">
        <v>2115</v>
      </c>
      <c r="AY113" s="8">
        <v>0</v>
      </c>
      <c r="AZ113" s="6">
        <v>846</v>
      </c>
      <c r="BA113" s="8">
        <v>0.05</v>
      </c>
      <c r="BB113" s="6">
        <v>37731.599999999999</v>
      </c>
      <c r="BC113" s="8">
        <v>2.23</v>
      </c>
      <c r="BD113" s="6">
        <v>22363.14</v>
      </c>
      <c r="BE113" s="8">
        <v>1.33</v>
      </c>
      <c r="BF113" s="30">
        <f t="shared" si="12"/>
        <v>295903.53000000003</v>
      </c>
      <c r="BG113" s="30">
        <f t="shared" si="13"/>
        <v>18.579999999999998</v>
      </c>
      <c r="BH113" s="4">
        <v>0</v>
      </c>
      <c r="BI113" s="4">
        <v>0</v>
      </c>
      <c r="BJ113" s="4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4" t="s">
        <v>382</v>
      </c>
      <c r="BS113" s="4"/>
      <c r="BT113" s="9"/>
      <c r="BU113" s="4"/>
      <c r="BV113" s="9"/>
      <c r="BW113" s="9"/>
      <c r="BX113" s="9"/>
      <c r="BY113" s="9"/>
      <c r="BZ113" s="9"/>
      <c r="CA113" s="9"/>
      <c r="CB113" s="4" t="s">
        <v>382</v>
      </c>
      <c r="CC113" s="4"/>
      <c r="CD113" s="9"/>
      <c r="CE113" s="4"/>
      <c r="CF113" s="9"/>
      <c r="CG113" s="9"/>
      <c r="CH113" s="9"/>
      <c r="CI113" s="9"/>
      <c r="CJ113" s="9"/>
      <c r="CK113" s="9"/>
      <c r="CL113" s="4" t="s">
        <v>382</v>
      </c>
      <c r="CM113" s="4"/>
      <c r="CN113" s="9"/>
      <c r="CO113" s="4"/>
      <c r="CP113" s="9"/>
      <c r="CQ113" s="9"/>
      <c r="CR113" s="9"/>
      <c r="CS113" s="9"/>
      <c r="CT113" s="9"/>
      <c r="CU113" s="9"/>
      <c r="CV113" s="4" t="s">
        <v>382</v>
      </c>
      <c r="CW113" s="4"/>
      <c r="CX113" s="9"/>
      <c r="CY113" s="4"/>
      <c r="CZ113" s="9"/>
      <c r="DA113" s="9"/>
      <c r="DB113" s="9"/>
      <c r="DC113" s="9"/>
      <c r="DD113" s="9"/>
      <c r="DE113" s="9"/>
      <c r="DF113" s="4" t="s">
        <v>382</v>
      </c>
      <c r="DG113" s="4"/>
      <c r="DH113" s="9"/>
      <c r="DI113" s="4"/>
      <c r="DJ113" s="9"/>
      <c r="DK113" s="9"/>
      <c r="DL113" s="9"/>
      <c r="DM113" s="9"/>
      <c r="DN113" s="9"/>
      <c r="DO113" s="9"/>
      <c r="DP113" s="4" t="s">
        <v>382</v>
      </c>
      <c r="DQ113" s="4"/>
      <c r="DR113" s="9"/>
      <c r="DS113" s="4"/>
      <c r="DT113" s="9"/>
      <c r="DU113" s="9"/>
      <c r="DV113" s="9"/>
      <c r="DW113" s="9"/>
      <c r="DX113" s="9"/>
      <c r="DY113" s="9"/>
      <c r="DZ113" s="4"/>
      <c r="EA113" s="4"/>
      <c r="EB113" s="4"/>
      <c r="EC113" s="4"/>
      <c r="ED113" s="4">
        <v>72</v>
      </c>
      <c r="EE113" s="4">
        <v>2</v>
      </c>
      <c r="EF113" s="9">
        <v>633.23</v>
      </c>
    </row>
  </sheetData>
  <sheetProtection algorithmName="SHA-512" hashValue="KNspftQLR1i4n421ytkm2/KWBZLlzOCKk8WE0rphyG8bzl2SKCPp2cBlVQdoBFr/ahRD6Rw/TC0Tcl6qMgn6gg==" saltValue="+6QE3MYiMjwJAw+MKxIRFQ==" spinCount="100000" sheet="1" autoFilter="0"/>
  <sortState ref="A4:EF138">
    <sortCondition ref="B4:B138"/>
  </sortState>
  <mergeCells count="64">
    <mergeCell ref="F1:V1"/>
    <mergeCell ref="A1:A3"/>
    <mergeCell ref="B1:B3"/>
    <mergeCell ref="D1:D3"/>
    <mergeCell ref="E1:E3"/>
    <mergeCell ref="F2:F3"/>
    <mergeCell ref="G2:G3"/>
    <mergeCell ref="H2:H3"/>
    <mergeCell ref="U2:U3"/>
    <mergeCell ref="V2:V3"/>
    <mergeCell ref="S2:S3"/>
    <mergeCell ref="T2:T3"/>
    <mergeCell ref="I2:L2"/>
    <mergeCell ref="M2:R2"/>
    <mergeCell ref="C1:C3"/>
    <mergeCell ref="W1:BG1"/>
    <mergeCell ref="BH1:BK1"/>
    <mergeCell ref="BH2:BH3"/>
    <mergeCell ref="BI2:BI3"/>
    <mergeCell ref="BJ2:BJ3"/>
    <mergeCell ref="BK2:BK3"/>
    <mergeCell ref="AX2:AY2"/>
    <mergeCell ref="AZ2:BA2"/>
    <mergeCell ref="BB2:BC2"/>
    <mergeCell ref="BF2:BF3"/>
    <mergeCell ref="AN2:AO2"/>
    <mergeCell ref="AP2:AQ2"/>
    <mergeCell ref="AR2:AS2"/>
    <mergeCell ref="AT2:AU2"/>
    <mergeCell ref="AV2:AW2"/>
    <mergeCell ref="AD2:AE2"/>
    <mergeCell ref="BL1:BQ1"/>
    <mergeCell ref="BM2:BM3"/>
    <mergeCell ref="BN2:BN3"/>
    <mergeCell ref="BO2:BO3"/>
    <mergeCell ref="BP2:BP3"/>
    <mergeCell ref="BQ2:BQ3"/>
    <mergeCell ref="W2:W3"/>
    <mergeCell ref="X2:Y2"/>
    <mergeCell ref="Z2:AA2"/>
    <mergeCell ref="AB2:AC2"/>
    <mergeCell ref="CL2:CU2"/>
    <mergeCell ref="BR2:CA2"/>
    <mergeCell ref="CB2:CK2"/>
    <mergeCell ref="BL2:BL3"/>
    <mergeCell ref="BG2:BG3"/>
    <mergeCell ref="AF2:AG2"/>
    <mergeCell ref="AH2:AI2"/>
    <mergeCell ref="AJ2:AK2"/>
    <mergeCell ref="AL2:AM2"/>
    <mergeCell ref="BD2:BE2"/>
    <mergeCell ref="CV2:DE2"/>
    <mergeCell ref="DF2:DO2"/>
    <mergeCell ref="DP2:DY2"/>
    <mergeCell ref="BR1:DY1"/>
    <mergeCell ref="ED2:ED3"/>
    <mergeCell ref="EE2:EE3"/>
    <mergeCell ref="EF2:EF3"/>
    <mergeCell ref="ED1:EF1"/>
    <mergeCell ref="DZ2:DZ3"/>
    <mergeCell ref="EA2:EA3"/>
    <mergeCell ref="EB2:EB3"/>
    <mergeCell ref="EC2:EC3"/>
    <mergeCell ref="DZ1:EC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Data!$H$1:$H$2</xm:f>
          </x14:formula1>
          <xm:sqref>CL114:CL1048576 CV114:CV1048576 DF114:DF1048576 DP114:DP1048576 BR114:BR1048576 CB114:CB1048576 CL64:CL68 CV64:CV68 DF64:DF68 DP64:DP68 BR64:BR68 CB64:CB68 DP4:DP40 DF4:DF40 CV4:CV40 CL4:CL40 CB4:CB40 BR4:BR40</xm:sqref>
        </x14:dataValidation>
        <x14:dataValidation type="list" allowBlank="1" showInputMessage="1" showErrorMessage="1">
          <x14:formula1>
            <xm:f>'P:\Организации\ООО Сибжилсервис\ДУ - Форма 2\[AL_f2_2018.xlsx]Data'!#REF!</xm:f>
          </x14:formula1>
          <xm:sqref>CB69:CB113 CV69:CV113 CB41:CB63 DF69:DF113 CL69:CL113 BR69:BR113 BR41:BR63 DP41:DP63 DF41:DF63 CV41:CV63 CL41:CL63 DP69:DP113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93"/>
  <sheetViews>
    <sheetView workbookViewId="0"/>
  </sheetViews>
  <sheetFormatPr defaultRowHeight="15" x14ac:dyDescent="0.25"/>
  <cols>
    <col min="1" max="1" width="48.7109375" customWidth="1"/>
    <col min="2" max="2" width="66.7109375" customWidth="1"/>
    <col min="3" max="3" width="16.7109375" customWidth="1"/>
    <col min="4" max="4" width="56.7109375" customWidth="1"/>
    <col min="5" max="7" width="6.7109375" customWidth="1"/>
    <col min="8" max="8" width="20.7109375" customWidth="1"/>
  </cols>
  <sheetData>
    <row r="1" spans="1:8" x14ac:dyDescent="0.25">
      <c r="A1" t="s">
        <v>463</v>
      </c>
      <c r="B1" t="s">
        <v>336</v>
      </c>
      <c r="D1" t="s">
        <v>379</v>
      </c>
      <c r="E1" t="s">
        <v>383</v>
      </c>
      <c r="F1" t="s">
        <v>383</v>
      </c>
      <c r="G1" t="s">
        <v>383</v>
      </c>
      <c r="H1" t="s">
        <v>379</v>
      </c>
    </row>
    <row r="2" spans="1:8" x14ac:dyDescent="0.25">
      <c r="A2" t="s">
        <v>335</v>
      </c>
      <c r="B2" t="s">
        <v>365</v>
      </c>
      <c r="D2" t="s">
        <v>382</v>
      </c>
      <c r="E2" t="s">
        <v>330</v>
      </c>
      <c r="F2" t="s">
        <v>330</v>
      </c>
      <c r="G2" t="s">
        <v>330</v>
      </c>
      <c r="H2" t="s">
        <v>382</v>
      </c>
    </row>
    <row r="3" spans="1:8" x14ac:dyDescent="0.25">
      <c r="A3" t="s">
        <v>327</v>
      </c>
      <c r="B3" t="s">
        <v>362</v>
      </c>
    </row>
    <row r="4" spans="1:8" x14ac:dyDescent="0.25">
      <c r="A4" t="s">
        <v>464</v>
      </c>
      <c r="B4" t="s">
        <v>416</v>
      </c>
      <c r="D4" t="s">
        <v>465</v>
      </c>
      <c r="E4" t="s">
        <v>383</v>
      </c>
    </row>
    <row r="5" spans="1:8" x14ac:dyDescent="0.25">
      <c r="D5" t="s">
        <v>466</v>
      </c>
      <c r="E5" t="s">
        <v>330</v>
      </c>
    </row>
    <row r="6" spans="1:8" x14ac:dyDescent="0.25">
      <c r="A6" t="s">
        <v>329</v>
      </c>
      <c r="B6" t="s">
        <v>352</v>
      </c>
      <c r="D6" t="s">
        <v>380</v>
      </c>
    </row>
    <row r="7" spans="1:8" x14ac:dyDescent="0.25">
      <c r="A7" t="s">
        <v>467</v>
      </c>
      <c r="B7" t="s">
        <v>337</v>
      </c>
    </row>
    <row r="8" spans="1:8" x14ac:dyDescent="0.25">
      <c r="B8" t="s">
        <v>417</v>
      </c>
      <c r="D8" t="s">
        <v>383</v>
      </c>
    </row>
    <row r="9" spans="1:8" x14ac:dyDescent="0.25">
      <c r="A9" t="s">
        <v>383</v>
      </c>
      <c r="B9" t="s">
        <v>468</v>
      </c>
      <c r="D9" t="s">
        <v>330</v>
      </c>
    </row>
    <row r="10" spans="1:8" x14ac:dyDescent="0.25">
      <c r="A10" t="s">
        <v>330</v>
      </c>
    </row>
    <row r="11" spans="1:8" x14ac:dyDescent="0.25">
      <c r="B11" t="s">
        <v>338</v>
      </c>
    </row>
    <row r="12" spans="1:8" x14ac:dyDescent="0.25">
      <c r="A12" t="s">
        <v>333</v>
      </c>
      <c r="B12" t="s">
        <v>355</v>
      </c>
    </row>
    <row r="13" spans="1:8" x14ac:dyDescent="0.25">
      <c r="A13" t="s">
        <v>332</v>
      </c>
      <c r="B13" t="s">
        <v>469</v>
      </c>
    </row>
    <row r="14" spans="1:8" x14ac:dyDescent="0.25">
      <c r="B14" t="s">
        <v>417</v>
      </c>
    </row>
    <row r="15" spans="1:8" x14ac:dyDescent="0.25">
      <c r="B15" t="s">
        <v>337</v>
      </c>
    </row>
    <row r="16" spans="1:8" x14ac:dyDescent="0.25">
      <c r="B16" t="s">
        <v>470</v>
      </c>
    </row>
    <row r="17" spans="2:2" x14ac:dyDescent="0.25">
      <c r="B17" t="s">
        <v>468</v>
      </c>
    </row>
    <row r="19" spans="2:2" x14ac:dyDescent="0.25">
      <c r="B19" t="s">
        <v>339</v>
      </c>
    </row>
    <row r="20" spans="2:2" x14ac:dyDescent="0.25">
      <c r="B20" t="s">
        <v>354</v>
      </c>
    </row>
    <row r="21" spans="2:2" x14ac:dyDescent="0.25">
      <c r="B21" t="s">
        <v>419</v>
      </c>
    </row>
    <row r="22" spans="2:2" x14ac:dyDescent="0.25">
      <c r="B22" t="s">
        <v>471</v>
      </c>
    </row>
    <row r="23" spans="2:2" x14ac:dyDescent="0.25">
      <c r="B23" t="s">
        <v>472</v>
      </c>
    </row>
    <row r="24" spans="2:2" x14ac:dyDescent="0.25">
      <c r="B24" t="s">
        <v>371</v>
      </c>
    </row>
    <row r="25" spans="2:2" x14ac:dyDescent="0.25">
      <c r="B25" t="s">
        <v>416</v>
      </c>
    </row>
    <row r="27" spans="2:2" x14ac:dyDescent="0.25">
      <c r="B27" t="s">
        <v>356</v>
      </c>
    </row>
    <row r="28" spans="2:2" x14ac:dyDescent="0.25">
      <c r="B28" t="s">
        <v>340</v>
      </c>
    </row>
    <row r="30" spans="2:2" x14ac:dyDescent="0.25">
      <c r="B30" t="s">
        <v>341</v>
      </c>
    </row>
    <row r="31" spans="2:2" x14ac:dyDescent="0.25">
      <c r="B31" t="s">
        <v>420</v>
      </c>
    </row>
    <row r="32" spans="2:2" x14ac:dyDescent="0.25">
      <c r="B32" t="s">
        <v>372</v>
      </c>
    </row>
    <row r="33" spans="2:2" x14ac:dyDescent="0.25">
      <c r="B33" t="s">
        <v>369</v>
      </c>
    </row>
    <row r="34" spans="2:2" x14ac:dyDescent="0.25">
      <c r="B34" t="s">
        <v>368</v>
      </c>
    </row>
    <row r="35" spans="2:2" x14ac:dyDescent="0.25">
      <c r="B35" t="s">
        <v>366</v>
      </c>
    </row>
    <row r="36" spans="2:2" x14ac:dyDescent="0.25">
      <c r="B36" t="s">
        <v>357</v>
      </c>
    </row>
    <row r="38" spans="2:2" x14ac:dyDescent="0.25">
      <c r="B38" t="s">
        <v>328</v>
      </c>
    </row>
    <row r="39" spans="2:2" x14ac:dyDescent="0.25">
      <c r="B39" t="s">
        <v>370</v>
      </c>
    </row>
    <row r="40" spans="2:2" x14ac:dyDescent="0.25">
      <c r="B40" t="s">
        <v>358</v>
      </c>
    </row>
    <row r="42" spans="2:2" x14ac:dyDescent="0.25">
      <c r="B42" t="s">
        <v>359</v>
      </c>
    </row>
    <row r="43" spans="2:2" x14ac:dyDescent="0.25">
      <c r="B43" t="s">
        <v>418</v>
      </c>
    </row>
    <row r="44" spans="2:2" x14ac:dyDescent="0.25">
      <c r="B44" t="s">
        <v>455</v>
      </c>
    </row>
    <row r="46" spans="2:2" x14ac:dyDescent="0.25">
      <c r="B46" t="s">
        <v>342</v>
      </c>
    </row>
    <row r="47" spans="2:2" x14ac:dyDescent="0.25">
      <c r="B47" t="s">
        <v>353</v>
      </c>
    </row>
    <row r="48" spans="2:2" x14ac:dyDescent="0.25">
      <c r="B48" t="s">
        <v>345</v>
      </c>
    </row>
    <row r="50" spans="2:2" x14ac:dyDescent="0.25">
      <c r="B50" t="s">
        <v>346</v>
      </c>
    </row>
    <row r="51" spans="2:2" x14ac:dyDescent="0.25">
      <c r="B51" t="s">
        <v>364</v>
      </c>
    </row>
    <row r="53" spans="2:2" x14ac:dyDescent="0.25">
      <c r="B53" t="s">
        <v>328</v>
      </c>
    </row>
    <row r="54" spans="2:2" x14ac:dyDescent="0.25">
      <c r="B54" t="s">
        <v>348</v>
      </c>
    </row>
    <row r="55" spans="2:2" x14ac:dyDescent="0.25">
      <c r="B55" t="s">
        <v>473</v>
      </c>
    </row>
    <row r="57" spans="2:2" x14ac:dyDescent="0.25">
      <c r="B57" t="s">
        <v>328</v>
      </c>
    </row>
    <row r="58" spans="2:2" x14ac:dyDescent="0.25">
      <c r="B58" t="s">
        <v>348</v>
      </c>
    </row>
    <row r="59" spans="2:2" x14ac:dyDescent="0.25">
      <c r="B59" t="s">
        <v>474</v>
      </c>
    </row>
    <row r="60" spans="2:2" x14ac:dyDescent="0.25">
      <c r="B60" t="s">
        <v>475</v>
      </c>
    </row>
    <row r="61" spans="2:2" x14ac:dyDescent="0.25">
      <c r="B61" t="s">
        <v>476</v>
      </c>
    </row>
    <row r="63" spans="2:2" x14ac:dyDescent="0.25">
      <c r="B63" t="s">
        <v>328</v>
      </c>
    </row>
    <row r="64" spans="2:2" x14ac:dyDescent="0.25">
      <c r="B64" t="s">
        <v>349</v>
      </c>
    </row>
    <row r="65" spans="2:2" x14ac:dyDescent="0.25">
      <c r="B65" t="s">
        <v>360</v>
      </c>
    </row>
    <row r="66" spans="2:2" x14ac:dyDescent="0.25">
      <c r="B66" t="s">
        <v>474</v>
      </c>
    </row>
    <row r="67" spans="2:2" x14ac:dyDescent="0.25">
      <c r="B67" t="s">
        <v>475</v>
      </c>
    </row>
    <row r="68" spans="2:2" x14ac:dyDescent="0.25">
      <c r="B68" t="s">
        <v>476</v>
      </c>
    </row>
    <row r="70" spans="2:2" x14ac:dyDescent="0.25">
      <c r="B70" t="s">
        <v>328</v>
      </c>
    </row>
    <row r="71" spans="2:2" x14ac:dyDescent="0.25">
      <c r="B71" t="s">
        <v>348</v>
      </c>
    </row>
    <row r="72" spans="2:2" x14ac:dyDescent="0.25">
      <c r="B72" t="s">
        <v>477</v>
      </c>
    </row>
    <row r="74" spans="2:2" x14ac:dyDescent="0.25">
      <c r="B74" t="s">
        <v>328</v>
      </c>
    </row>
    <row r="75" spans="2:2" x14ac:dyDescent="0.25">
      <c r="B75" t="s">
        <v>348</v>
      </c>
    </row>
    <row r="76" spans="2:2" x14ac:dyDescent="0.25">
      <c r="B76" t="s">
        <v>477</v>
      </c>
    </row>
    <row r="78" spans="2:2" x14ac:dyDescent="0.25">
      <c r="B78" t="s">
        <v>328</v>
      </c>
    </row>
    <row r="79" spans="2:2" x14ac:dyDescent="0.25">
      <c r="B79" t="s">
        <v>348</v>
      </c>
    </row>
    <row r="80" spans="2:2" x14ac:dyDescent="0.25">
      <c r="B80" t="s">
        <v>477</v>
      </c>
    </row>
    <row r="82" spans="2:2" x14ac:dyDescent="0.25">
      <c r="B82" t="s">
        <v>328</v>
      </c>
    </row>
    <row r="83" spans="2:2" x14ac:dyDescent="0.25">
      <c r="B83" t="s">
        <v>367</v>
      </c>
    </row>
    <row r="84" spans="2:2" x14ac:dyDescent="0.25">
      <c r="B84" t="s">
        <v>363</v>
      </c>
    </row>
    <row r="85" spans="2:2" x14ac:dyDescent="0.25">
      <c r="B85" t="s">
        <v>350</v>
      </c>
    </row>
    <row r="87" spans="2:2" x14ac:dyDescent="0.25">
      <c r="B87" t="s">
        <v>328</v>
      </c>
    </row>
    <row r="88" spans="2:2" x14ac:dyDescent="0.25">
      <c r="B88" t="s">
        <v>478</v>
      </c>
    </row>
    <row r="89" spans="2:2" x14ac:dyDescent="0.25">
      <c r="B89" t="s">
        <v>479</v>
      </c>
    </row>
    <row r="91" spans="2:2" x14ac:dyDescent="0.25">
      <c r="B91" t="s">
        <v>328</v>
      </c>
    </row>
    <row r="92" spans="2:2" x14ac:dyDescent="0.25">
      <c r="B92" t="s">
        <v>351</v>
      </c>
    </row>
    <row r="93" spans="2:2" x14ac:dyDescent="0.25">
      <c r="B93" t="s">
        <v>361</v>
      </c>
    </row>
  </sheetData>
  <sheetProtection algorithmName="SHA-512" hashValue="HpNSdQRFSGLC5+xKR8m3KRTvnfBJ2aMFrhJjmJghuZLKiRXzH14ujRqNVuNbivThrPq+I8lDwqJXq34APhINjw==" saltValue="ng7vhelm7ctruHoWc5H+I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2020-04-01T09:49:31Z</dcterms:modified>
</cp:coreProperties>
</file>